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10" windowWidth="14810" windowHeight="8010" activeTab="4"/>
  </bookViews>
  <sheets>
    <sheet name="SFM_Data" sheetId="1" r:id="rId1"/>
    <sheet name="075_076" sheetId="2" r:id="rId2"/>
    <sheet name="076_077" sheetId="4" r:id="rId3"/>
    <sheet name="077_078_Plan" sheetId="5" r:id="rId4"/>
    <sheet name=" sankalan and lilam" sheetId="6" r:id="rId5"/>
  </sheets>
  <calcPr calcId="124519"/>
</workbook>
</file>

<file path=xl/calcChain.xml><?xml version="1.0" encoding="utf-8"?>
<calcChain xmlns="http://schemas.openxmlformats.org/spreadsheetml/2006/main">
  <c r="Q8" i="6"/>
  <c r="P8"/>
  <c r="O8"/>
  <c r="N8"/>
  <c r="M8"/>
  <c r="L8"/>
  <c r="K8"/>
  <c r="J8"/>
  <c r="I8"/>
  <c r="H8"/>
  <c r="G8"/>
  <c r="F8"/>
  <c r="E8"/>
  <c r="D8"/>
  <c r="Q12"/>
  <c r="P12"/>
  <c r="O12"/>
  <c r="N12"/>
  <c r="M12"/>
  <c r="L12"/>
  <c r="K12"/>
  <c r="J12"/>
  <c r="I12"/>
  <c r="H12"/>
  <c r="G12"/>
  <c r="F12"/>
  <c r="E12"/>
  <c r="D12"/>
  <c r="E28"/>
  <c r="F28"/>
  <c r="G28"/>
  <c r="H28"/>
  <c r="I28"/>
  <c r="J28"/>
  <c r="K28"/>
  <c r="L28"/>
  <c r="M28"/>
  <c r="N28"/>
  <c r="O28"/>
  <c r="P28"/>
  <c r="Q28"/>
  <c r="D28"/>
  <c r="E22" i="2"/>
  <c r="F22"/>
  <c r="G22"/>
  <c r="H22"/>
  <c r="I22"/>
  <c r="K22"/>
  <c r="D22"/>
  <c r="D64" i="6"/>
  <c r="E64"/>
  <c r="F64"/>
  <c r="G64"/>
  <c r="H64"/>
  <c r="I64"/>
  <c r="J64"/>
  <c r="K64"/>
  <c r="L64"/>
  <c r="M64"/>
  <c r="N64"/>
  <c r="O64"/>
  <c r="P64"/>
  <c r="Q64"/>
  <c r="D46"/>
  <c r="E46"/>
  <c r="F46"/>
  <c r="G46"/>
  <c r="H46"/>
  <c r="I46"/>
  <c r="J46"/>
  <c r="K46"/>
  <c r="L46"/>
  <c r="M46"/>
  <c r="N46"/>
  <c r="O46"/>
  <c r="P46"/>
  <c r="Q46"/>
  <c r="I22" i="5"/>
  <c r="J22"/>
  <c r="K22"/>
  <c r="D22"/>
  <c r="E22"/>
  <c r="F22"/>
  <c r="H22"/>
  <c r="F21" i="1"/>
  <c r="E21"/>
  <c r="D21"/>
  <c r="N20" i="4"/>
  <c r="L15" i="2"/>
  <c r="L13"/>
  <c r="L11"/>
  <c r="N7" i="4"/>
  <c r="N6"/>
  <c r="L10" i="2"/>
  <c r="L12"/>
  <c r="L7"/>
  <c r="L9"/>
  <c r="L6"/>
  <c r="J5"/>
  <c r="L5"/>
  <c r="L22" s="1"/>
  <c r="J8"/>
  <c r="J22" l="1"/>
</calcChain>
</file>

<file path=xl/sharedStrings.xml><?xml version="1.0" encoding="utf-8"?>
<sst xmlns="http://schemas.openxmlformats.org/spreadsheetml/2006/main" count="422" uniqueCount="131">
  <si>
    <t>l;=g=</t>
  </si>
  <si>
    <t>;fd'bflos jgsf] gfd</t>
  </si>
  <si>
    <t>7]ufgf</t>
  </si>
  <si>
    <t>pTkfbg xg] cg''dflgt sf7  3=kmL</t>
  </si>
  <si>
    <t>pTkfbg xg] cg'dflgt bfp/f r§f</t>
  </si>
  <si>
    <t>s}lkmot</t>
  </si>
  <si>
    <t>/fKtL ;f]gf/L uf=kf= @</t>
  </si>
  <si>
    <t>czf]s ;f=j=</t>
  </si>
  <si>
    <t>dw'</t>
  </si>
  <si>
    <t xml:space="preserve"> sf]6xLb]jL</t>
  </si>
  <si>
    <t>hgd'lv</t>
  </si>
  <si>
    <t>x/nfkmfF6f</t>
  </si>
  <si>
    <t>xl/ofnL</t>
  </si>
  <si>
    <t>hgsNof0f</t>
  </si>
  <si>
    <t>l;4;fO s'df/L</t>
  </si>
  <si>
    <t>nflnu'/fF;</t>
  </si>
  <si>
    <t>lqzQmL</t>
  </si>
  <si>
    <t>afa's'jf</t>
  </si>
  <si>
    <t>;'g;/L</t>
  </si>
  <si>
    <t xml:space="preserve"> cZjTyfdf</t>
  </si>
  <si>
    <t>uf}/L</t>
  </si>
  <si>
    <t>;tL ejfgL</t>
  </si>
  <si>
    <t>/fKtL ;f]gf/L uf=kf= *</t>
  </si>
  <si>
    <t xml:space="preserve">8'8'jf uf= kf= </t>
  </si>
  <si>
    <t>/fKtL ;f]gf/L uf=kf= #</t>
  </si>
  <si>
    <t>/fKtL ;f]gf/L uf=kf= !</t>
  </si>
  <si>
    <t>cfGtl/s vkt</t>
  </si>
  <si>
    <t>cfGtl/s vkt  sf7</t>
  </si>
  <si>
    <t>cfGtl/s vkt bfp/f</t>
  </si>
  <si>
    <t>cfk"tL{ ;ldtLnfO sf7</t>
  </si>
  <si>
    <t>cfk'tL{ ;ldltnfO bfp/f</t>
  </si>
  <si>
    <t>lnnfd sf7</t>
  </si>
  <si>
    <t>lnnfd bfp/f</t>
  </si>
  <si>
    <t>/fhZj</t>
  </si>
  <si>
    <t xml:space="preserve">hob'uf{ ejfgL </t>
  </si>
  <si>
    <t xml:space="preserve">czf]s </t>
  </si>
  <si>
    <t>;f=j=sf] gfd</t>
  </si>
  <si>
    <t>If]qkmn x]</t>
  </si>
  <si>
    <t>s'n pTkfbg sf7 3=kmL=</t>
  </si>
  <si>
    <t>bfp/f r§f</t>
  </si>
  <si>
    <t>sfo{of]hgf :jLs[t ldlt</t>
  </si>
  <si>
    <t>2074/12/8</t>
  </si>
  <si>
    <t>2075/1/16</t>
  </si>
  <si>
    <t>2074/2/31</t>
  </si>
  <si>
    <t>2075/1/27</t>
  </si>
  <si>
    <t>@ cfly{s aif{</t>
  </si>
  <si>
    <t>2075/3/31</t>
  </si>
  <si>
    <t>2074/12/28</t>
  </si>
  <si>
    <t>2074/1/11</t>
  </si>
  <si>
    <t>2076/1/16</t>
  </si>
  <si>
    <t>2076/3/31</t>
  </si>
  <si>
    <t>3076/3/31</t>
  </si>
  <si>
    <t>2075/10/15</t>
  </si>
  <si>
    <t xml:space="preserve">cf= j= @)&amp;^÷)&amp;&amp; df </t>
  </si>
  <si>
    <t>cZjTyfdf</t>
  </si>
  <si>
    <t>cf=j= @)&amp;%÷)&amp;^ df a}1flgs jg Aoa:yfkg ePsf ;fd'bflos jg af6 pTkfbg ePsf jg k}bfjf/</t>
  </si>
  <si>
    <t>afFs] lhNnfdf a}1flgs jg Aoa:yfkg ul/Psf ;fd'bfols jg x?af6 aflif[s pTkfbg x'g ;Sg] cg'dflgt  sf7÷ bfp/f</t>
  </si>
  <si>
    <t>/fKtL ;f]gf/L uf=kf= $</t>
  </si>
  <si>
    <t>2076/10/22</t>
  </si>
  <si>
    <t>hob'uf{ ejfgL ;f=j=</t>
  </si>
  <si>
    <t>क्र.स.</t>
  </si>
  <si>
    <t>वन क्षेत्रको नाम</t>
  </si>
  <si>
    <t>पुनरुत्पादन कटान हे</t>
  </si>
  <si>
    <t>पुनरुत्पादन तयारी कटान हे</t>
  </si>
  <si>
    <t>काठ घ.फी.</t>
  </si>
  <si>
    <t>दाउरा चट्टा</t>
  </si>
  <si>
    <t>अग्नी रेखा निर्माण कि.मि.</t>
  </si>
  <si>
    <t>थिनिङ्ग हे</t>
  </si>
  <si>
    <t>पुनरउत्पादन अभिबृद्धी हे</t>
  </si>
  <si>
    <t>पानी ब्यबस्थापन मी</t>
  </si>
  <si>
    <t xml:space="preserve">पुनरुत्पादन कटानबाट प्राप्त हुने </t>
  </si>
  <si>
    <t>कार्ययोजना अनुसार आ.व. २०७७/०७८ मा गर्नु पर्ने कार्य</t>
  </si>
  <si>
    <t>ठेगाना</t>
  </si>
  <si>
    <t>शम्शेरगज माथेबास चक्ला</t>
  </si>
  <si>
    <t>राप्ती सोनारी २</t>
  </si>
  <si>
    <t>४ वटा कलभर्ट र ६ वटा काठे पुल</t>
  </si>
  <si>
    <t>जय दुर्गा भवानी सा.व.</t>
  </si>
  <si>
    <t>सिद्वसाइ कुमारी सा.व.</t>
  </si>
  <si>
    <t xml:space="preserve"> जनकल्याण सा. व.</t>
  </si>
  <si>
    <t>हरलाफाटा सा.व.</t>
  </si>
  <si>
    <t>राप्ती सोनारी ३</t>
  </si>
  <si>
    <t>लाली गुराँस सा.व.</t>
  </si>
  <si>
    <t>त्रिशक्ती सा.व.</t>
  </si>
  <si>
    <t>हरियाली सा.व.</t>
  </si>
  <si>
    <t>मधु सा.व.</t>
  </si>
  <si>
    <t>कोटहीदेवी सा.व.</t>
  </si>
  <si>
    <t>अशोक सा.व.</t>
  </si>
  <si>
    <t>बाबुकुवा सा.व.</t>
  </si>
  <si>
    <t>डुडुवा ५</t>
  </si>
  <si>
    <t>सुनसरी सा.व.</t>
  </si>
  <si>
    <t>राप्ती सोनारी १</t>
  </si>
  <si>
    <t>अश्वत्थामा</t>
  </si>
  <si>
    <t xml:space="preserve"> सति भवानी</t>
  </si>
  <si>
    <t>गौरी</t>
  </si>
  <si>
    <t>जनमुखि</t>
  </si>
  <si>
    <t>राप्ती सोनारी ४</t>
  </si>
  <si>
    <t>अन्य/ कैफियत</t>
  </si>
  <si>
    <t xml:space="preserve"> अग्नी रेखाको लम्बाइ ३ मीटर र ५ मीटर चौडाइको योग भएको र यो लम्बाइ १० बर्षमा तयार गरिने योजना रहेको साथै निर्माण तथा पुनरउत्पादन तयारि कटान १० बर्षमा एक पटक गरिने हुदाँ यस जिल्लामा बैज्ञानिक वन ब्यबस्थापन योजना लागू भएको कुनै पनि समूहमा ५ बर्षको अवधी पुरा नभइ सकेको हुदा यस आ.ब.मा कुनै पनि समूहमा तयारी कटान गरिने छैन </t>
  </si>
  <si>
    <t>जम्मा</t>
  </si>
  <si>
    <t>सि.नं.</t>
  </si>
  <si>
    <t>सामुदायिक वनको नाम</t>
  </si>
  <si>
    <t>काठ</t>
  </si>
  <si>
    <t>दाउरा</t>
  </si>
  <si>
    <t xml:space="preserve">संकलन सहमति दिएको </t>
  </si>
  <si>
    <t>उत्पादन भएको</t>
  </si>
  <si>
    <t>आन्तरिक खपत</t>
  </si>
  <si>
    <t>आपूर्ती समितिलाइ</t>
  </si>
  <si>
    <t>लिलाम सहमति दिइएको</t>
  </si>
  <si>
    <t>राजश्व</t>
  </si>
  <si>
    <t>समूहमा</t>
  </si>
  <si>
    <t>सकलन खर्च</t>
  </si>
  <si>
    <t>मु.अ.क.</t>
  </si>
  <si>
    <t>आ.व. ०७५/07६ मा बैज्ञानिक वन ब्यबस्थापन भएका सामुदायिक वन समूहले उत्पादन तथा बिक्री बितरण गरेका वन पैदावारहरुको बिबरण</t>
  </si>
  <si>
    <t>कै</t>
  </si>
  <si>
    <t>लिलाम बाँकी</t>
  </si>
  <si>
    <t>२ आ.व.</t>
  </si>
  <si>
    <t>ढलापडा, फायर लाइन समेत गरी</t>
  </si>
  <si>
    <t>"</t>
  </si>
  <si>
    <t>संकलन खर्च समेत गरी</t>
  </si>
  <si>
    <t>8'8'jf uf= kf= %</t>
  </si>
  <si>
    <t>आ.व. ०७३/०७४ मा बैज्ञानिक वन ब्यबस्थापन भएका सामुदायिक वन समूहले उत्पादन तथा बिक्री बितरण गरेका वन पैदावारहरुको बिबरण</t>
  </si>
  <si>
    <t>आ.व. ०७४/०७५ मा बैज्ञानिक वन ब्यबस्थापन भएका सामुदायिक वन समूहले उत्पादन तथा बिक्री बितरण गरेका वन पैदावारहरुको बिबरण</t>
  </si>
  <si>
    <t xml:space="preserve">आ.व. </t>
  </si>
  <si>
    <t>०७३/०७४</t>
  </si>
  <si>
    <t>सामुदायिक वनको सख्या</t>
  </si>
  <si>
    <t>०७४/०७५</t>
  </si>
  <si>
    <t>०७५/07६</t>
  </si>
  <si>
    <t>आ.व. ०७६/०७७ मा बैज्ञानिक वन ब्यबस्थापन भएका सामुदायिक वन समूहले उत्पादन तथा बिक्री बितरण गरेका वन पैदावारहरुको बिबरण</t>
  </si>
  <si>
    <t>०७६/०७७</t>
  </si>
  <si>
    <t xml:space="preserve">राप्ती सोनारी </t>
  </si>
  <si>
    <t xml:space="preserve"> बैज्ञानिक वन ब्यबस्थापन भएका सामुदायिक वन समूहले उत्पादन तथा बिक्री बितरण गरेका वन पैदावारहरुको बिबरण</t>
  </si>
</sst>
</file>

<file path=xl/styles.xml><?xml version="1.0" encoding="utf-8"?>
<styleSheet xmlns="http://schemas.openxmlformats.org/spreadsheetml/2006/main">
  <numFmts count="2">
    <numFmt numFmtId="164" formatCode="[$-4000439]0"/>
    <numFmt numFmtId="165" formatCode="[$-4000439]0.##"/>
  </numFmts>
  <fonts count="24">
    <font>
      <sz val="11"/>
      <color theme="1"/>
      <name val="Calibri"/>
      <family val="2"/>
      <scheme val="minor"/>
    </font>
    <font>
      <sz val="11"/>
      <color theme="1"/>
      <name val="Preeti"/>
    </font>
    <font>
      <sz val="14"/>
      <color theme="1"/>
      <name val="Preeti"/>
    </font>
    <font>
      <sz val="14"/>
      <color theme="1"/>
      <name val="Fontasy Himali"/>
      <family val="5"/>
    </font>
    <font>
      <sz val="11"/>
      <color theme="1"/>
      <name val="Fontasy Himali"/>
      <family val="5"/>
    </font>
    <font>
      <sz val="10"/>
      <color theme="1"/>
      <name val="Calibri"/>
      <family val="2"/>
      <scheme val="minor"/>
    </font>
    <font>
      <sz val="8"/>
      <color theme="1"/>
      <name val="Fontasy Himali"/>
      <family val="5"/>
    </font>
    <font>
      <sz val="14"/>
      <name val="Preeti"/>
    </font>
    <font>
      <sz val="11"/>
      <name val="Fontasy Himali"/>
      <family val="5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Kalimati"/>
      <charset val="1"/>
    </font>
    <font>
      <sz val="10"/>
      <color theme="1"/>
      <name val="Kalimati"/>
      <charset val="1"/>
    </font>
    <font>
      <sz val="9"/>
      <color theme="1"/>
      <name val="Kalimati"/>
      <charset val="1"/>
    </font>
    <font>
      <b/>
      <sz val="9"/>
      <color theme="1"/>
      <name val="Kalimati"/>
      <charset val="1"/>
    </font>
    <font>
      <sz val="8"/>
      <color theme="1"/>
      <name val="Kalimati"/>
      <charset val="1"/>
    </font>
    <font>
      <sz val="9"/>
      <color theme="1"/>
      <name val="Calibri"/>
      <family val="2"/>
    </font>
    <font>
      <b/>
      <sz val="11"/>
      <color theme="1"/>
      <name val="Kalimati"/>
    </font>
    <font>
      <b/>
      <sz val="9"/>
      <color theme="1"/>
      <name val="Kalimati"/>
    </font>
    <font>
      <b/>
      <sz val="14"/>
      <color theme="1"/>
      <name val="Preeti"/>
    </font>
    <font>
      <sz val="10"/>
      <name val="Fontasy Himali"/>
      <family val="5"/>
    </font>
    <font>
      <sz val="10"/>
      <color theme="1"/>
      <name val="Fontasy Himali"/>
      <family val="5"/>
    </font>
    <font>
      <b/>
      <sz val="11"/>
      <color theme="1"/>
      <name val="Kalimati"/>
      <charset val="1"/>
    </font>
    <font>
      <b/>
      <sz val="18"/>
      <color theme="1"/>
      <name val="Preeti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1" xfId="0" applyFont="1" applyBorder="1" applyAlignment="1">
      <alignment wrapText="1"/>
    </xf>
    <xf numFmtId="49" fontId="2" fillId="0" borderId="1" xfId="0" applyNumberFormat="1" applyFont="1" applyBorder="1"/>
    <xf numFmtId="49" fontId="0" fillId="0" borderId="1" xfId="0" applyNumberFormat="1" applyBorder="1"/>
    <xf numFmtId="49" fontId="5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/>
    <xf numFmtId="0" fontId="7" fillId="0" borderId="0" xfId="0" applyFont="1"/>
    <xf numFmtId="0" fontId="10" fillId="0" borderId="0" xfId="0" applyFont="1"/>
    <xf numFmtId="0" fontId="11" fillId="0" borderId="0" xfId="0" applyFont="1"/>
    <xf numFmtId="164" fontId="11" fillId="0" borderId="0" xfId="0" applyNumberFormat="1" applyFont="1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1" fillId="0" borderId="1" xfId="0" applyNumberFormat="1" applyFont="1" applyBorder="1"/>
    <xf numFmtId="0" fontId="13" fillId="0" borderId="0" xfId="0" applyFont="1"/>
    <xf numFmtId="0" fontId="13" fillId="0" borderId="0" xfId="0" applyFont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0" fontId="13" fillId="0" borderId="1" xfId="0" applyFont="1" applyBorder="1"/>
    <xf numFmtId="164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3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/>
    <xf numFmtId="0" fontId="18" fillId="0" borderId="0" xfId="0" applyFont="1" applyBorder="1"/>
    <xf numFmtId="0" fontId="15" fillId="0" borderId="0" xfId="0" applyFont="1" applyBorder="1" applyAlignment="1">
      <alignment horizontal="left" vertical="center"/>
    </xf>
    <xf numFmtId="0" fontId="18" fillId="2" borderId="1" xfId="0" applyFont="1" applyFill="1" applyBorder="1"/>
    <xf numFmtId="0" fontId="14" fillId="0" borderId="0" xfId="0" applyFont="1" applyBorder="1" applyAlignment="1">
      <alignment horizontal="left"/>
    </xf>
    <xf numFmtId="0" fontId="14" fillId="0" borderId="0" xfId="0" applyFont="1" applyBorder="1"/>
    <xf numFmtId="0" fontId="18" fillId="0" borderId="0" xfId="0" applyFont="1"/>
    <xf numFmtId="0" fontId="19" fillId="0" borderId="1" xfId="0" applyFont="1" applyBorder="1" applyAlignment="1">
      <alignment horizontal="left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/>
    <xf numFmtId="0" fontId="19" fillId="0" borderId="0" xfId="0" applyFont="1"/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4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vertical="top" wrapText="1"/>
    </xf>
    <xf numFmtId="0" fontId="13" fillId="0" borderId="0" xfId="0" applyFont="1" applyAlignment="1">
      <alignment vertical="top"/>
    </xf>
    <xf numFmtId="0" fontId="14" fillId="0" borderId="1" xfId="0" applyFont="1" applyBorder="1" applyAlignment="1">
      <alignment horizontal="left"/>
    </xf>
    <xf numFmtId="0" fontId="19" fillId="3" borderId="1" xfId="0" applyFont="1" applyFill="1" applyBorder="1"/>
    <xf numFmtId="0" fontId="19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top"/>
    </xf>
    <xf numFmtId="164" fontId="15" fillId="0" borderId="1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left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sqref="A1:M1"/>
    </sheetView>
  </sheetViews>
  <sheetFormatPr defaultRowHeight="14.5"/>
  <cols>
    <col min="1" max="1" width="6.1796875" customWidth="1"/>
    <col min="2" max="2" width="22.6328125" customWidth="1"/>
    <col min="3" max="3" width="24.453125" customWidth="1"/>
    <col min="4" max="4" width="14.54296875" customWidth="1"/>
    <col min="5" max="5" width="18.453125" customWidth="1"/>
    <col min="6" max="6" width="19.90625" customWidth="1"/>
    <col min="7" max="7" width="19.453125" customWidth="1"/>
  </cols>
  <sheetData>
    <row r="1" spans="1:13" ht="48.5" customHeight="1">
      <c r="A1" s="76" t="s">
        <v>56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>
      <c r="A2" s="75" t="s">
        <v>56</v>
      </c>
      <c r="B2" s="75"/>
      <c r="C2" s="75"/>
      <c r="D2" s="75"/>
      <c r="E2" s="75"/>
      <c r="F2" s="75"/>
      <c r="G2" s="75"/>
    </row>
    <row r="3" spans="1:13" s="2" customFormat="1" ht="35">
      <c r="A3" s="4" t="s">
        <v>0</v>
      </c>
      <c r="B3" s="10" t="s">
        <v>1</v>
      </c>
      <c r="C3" s="10" t="s">
        <v>2</v>
      </c>
      <c r="D3" s="4" t="s">
        <v>37</v>
      </c>
      <c r="E3" s="5" t="s">
        <v>3</v>
      </c>
      <c r="F3" s="5" t="s">
        <v>4</v>
      </c>
      <c r="G3" s="14" t="s">
        <v>40</v>
      </c>
      <c r="H3" s="13"/>
    </row>
    <row r="4" spans="1:13" s="21" customFormat="1" ht="17.5">
      <c r="A4" s="63">
        <v>1</v>
      </c>
      <c r="B4" s="65" t="s">
        <v>59</v>
      </c>
      <c r="C4" s="65" t="s">
        <v>6</v>
      </c>
      <c r="D4" s="19">
        <v>488.9</v>
      </c>
      <c r="E4" s="19">
        <v>7912</v>
      </c>
      <c r="F4" s="19">
        <v>21.89</v>
      </c>
      <c r="G4" s="20" t="s">
        <v>48</v>
      </c>
    </row>
    <row r="5" spans="1:13" s="2" customFormat="1" ht="17.5">
      <c r="A5" s="64">
        <v>2</v>
      </c>
      <c r="B5" s="10" t="s">
        <v>7</v>
      </c>
      <c r="C5" s="10" t="s">
        <v>6</v>
      </c>
      <c r="D5" s="7">
        <v>393.7</v>
      </c>
      <c r="E5" s="7">
        <v>8222.9</v>
      </c>
      <c r="F5" s="7">
        <v>13.7</v>
      </c>
      <c r="G5" s="17" t="s">
        <v>43</v>
      </c>
    </row>
    <row r="6" spans="1:13" s="2" customFormat="1" ht="17.5">
      <c r="A6" s="64">
        <v>3</v>
      </c>
      <c r="B6" s="10" t="s">
        <v>8</v>
      </c>
      <c r="C6" s="10" t="s">
        <v>6</v>
      </c>
      <c r="D6" s="7">
        <v>240.05</v>
      </c>
      <c r="E6" s="7">
        <v>5920.4</v>
      </c>
      <c r="F6" s="7">
        <v>9.4</v>
      </c>
      <c r="G6" s="17" t="s">
        <v>44</v>
      </c>
    </row>
    <row r="7" spans="1:13" s="21" customFormat="1" ht="17.5">
      <c r="A7" s="63">
        <v>4</v>
      </c>
      <c r="B7" s="65" t="s">
        <v>9</v>
      </c>
      <c r="C7" s="65" t="s">
        <v>6</v>
      </c>
      <c r="D7" s="19">
        <v>451.1</v>
      </c>
      <c r="E7" s="19">
        <v>10831.7</v>
      </c>
      <c r="F7" s="19">
        <v>19.239999999999998</v>
      </c>
      <c r="G7" s="20" t="s">
        <v>46</v>
      </c>
    </row>
    <row r="8" spans="1:13" s="22" customFormat="1" ht="17.5">
      <c r="A8" s="63">
        <v>5</v>
      </c>
      <c r="B8" s="65" t="s">
        <v>10</v>
      </c>
      <c r="C8" s="65" t="s">
        <v>6</v>
      </c>
      <c r="D8" s="19">
        <v>434.64</v>
      </c>
      <c r="E8" s="19">
        <v>18709</v>
      </c>
      <c r="F8" s="19">
        <v>23.45</v>
      </c>
      <c r="G8" s="20" t="s">
        <v>47</v>
      </c>
    </row>
    <row r="9" spans="1:13" ht="17.5">
      <c r="A9" s="64">
        <v>6</v>
      </c>
      <c r="B9" s="10" t="s">
        <v>11</v>
      </c>
      <c r="C9" s="10" t="s">
        <v>6</v>
      </c>
      <c r="D9" s="7">
        <v>115.27</v>
      </c>
      <c r="E9" s="7">
        <v>5406.67</v>
      </c>
      <c r="F9" s="7">
        <v>7.2</v>
      </c>
      <c r="G9" s="17" t="s">
        <v>41</v>
      </c>
    </row>
    <row r="10" spans="1:13" ht="17.5">
      <c r="A10" s="64">
        <v>7</v>
      </c>
      <c r="B10" s="10" t="s">
        <v>12</v>
      </c>
      <c r="C10" s="10" t="s">
        <v>6</v>
      </c>
      <c r="D10" s="7">
        <v>260.95999999999998</v>
      </c>
      <c r="E10" s="7">
        <v>13695.71</v>
      </c>
      <c r="F10" s="7">
        <v>18.36</v>
      </c>
      <c r="G10" s="17" t="s">
        <v>41</v>
      </c>
    </row>
    <row r="11" spans="1:13" ht="17.5">
      <c r="A11" s="64">
        <v>8</v>
      </c>
      <c r="B11" s="10" t="s">
        <v>13</v>
      </c>
      <c r="C11" s="10" t="s">
        <v>6</v>
      </c>
      <c r="D11" s="7">
        <v>245.71</v>
      </c>
      <c r="E11" s="7">
        <v>7625.77</v>
      </c>
      <c r="F11" s="7">
        <v>15.25</v>
      </c>
      <c r="G11" s="17" t="s">
        <v>42</v>
      </c>
    </row>
    <row r="12" spans="1:13" ht="17.5">
      <c r="A12" s="64">
        <v>9</v>
      </c>
      <c r="B12" s="10" t="s">
        <v>14</v>
      </c>
      <c r="C12" s="10" t="s">
        <v>6</v>
      </c>
      <c r="D12" s="7">
        <v>197.89</v>
      </c>
      <c r="E12" s="7">
        <v>8731.69</v>
      </c>
      <c r="F12" s="7">
        <v>11.64</v>
      </c>
      <c r="G12" s="17" t="s">
        <v>42</v>
      </c>
    </row>
    <row r="13" spans="1:13" ht="17.5">
      <c r="A13" s="64">
        <v>10</v>
      </c>
      <c r="B13" s="10" t="s">
        <v>15</v>
      </c>
      <c r="C13" s="10" t="s">
        <v>6</v>
      </c>
      <c r="D13" s="7">
        <v>246.86</v>
      </c>
      <c r="E13" s="7">
        <v>9975.56</v>
      </c>
      <c r="F13" s="7">
        <v>13.3</v>
      </c>
      <c r="G13" s="17" t="s">
        <v>42</v>
      </c>
    </row>
    <row r="14" spans="1:13" ht="17.5">
      <c r="A14" s="64">
        <v>11</v>
      </c>
      <c r="B14" s="10" t="s">
        <v>16</v>
      </c>
      <c r="C14" s="10" t="s">
        <v>22</v>
      </c>
      <c r="D14" s="7">
        <v>196.97</v>
      </c>
      <c r="E14" s="7">
        <v>12393.58</v>
      </c>
      <c r="F14" s="7">
        <v>16.52</v>
      </c>
      <c r="G14" s="17" t="s">
        <v>41</v>
      </c>
    </row>
    <row r="15" spans="1:13" ht="17.5">
      <c r="A15" s="64">
        <v>12</v>
      </c>
      <c r="B15" s="10" t="s">
        <v>17</v>
      </c>
      <c r="C15" s="10" t="s">
        <v>119</v>
      </c>
      <c r="D15" s="7">
        <v>219.61</v>
      </c>
      <c r="E15" s="7">
        <v>8840.3700000000008</v>
      </c>
      <c r="F15" s="7">
        <v>11.79</v>
      </c>
      <c r="G15" s="17" t="s">
        <v>49</v>
      </c>
    </row>
    <row r="16" spans="1:13" ht="17.5">
      <c r="A16" s="64">
        <v>13</v>
      </c>
      <c r="B16" s="10" t="s">
        <v>12</v>
      </c>
      <c r="C16" s="10" t="s">
        <v>24</v>
      </c>
      <c r="D16" s="7">
        <v>187.33</v>
      </c>
      <c r="E16" s="7">
        <v>7201.02</v>
      </c>
      <c r="F16" s="7">
        <v>8.5</v>
      </c>
      <c r="G16" s="17" t="s">
        <v>51</v>
      </c>
    </row>
    <row r="17" spans="1:7" ht="17.5">
      <c r="A17" s="64">
        <v>14</v>
      </c>
      <c r="B17" s="10" t="s">
        <v>18</v>
      </c>
      <c r="C17" s="10" t="s">
        <v>25</v>
      </c>
      <c r="D17" s="7">
        <v>203.19</v>
      </c>
      <c r="E17" s="7">
        <v>3521.35</v>
      </c>
      <c r="F17" s="7">
        <v>3</v>
      </c>
      <c r="G17" s="17" t="s">
        <v>50</v>
      </c>
    </row>
    <row r="18" spans="1:7" ht="17.5">
      <c r="A18" s="64">
        <v>15</v>
      </c>
      <c r="B18" s="10" t="s">
        <v>19</v>
      </c>
      <c r="C18" s="10" t="s">
        <v>25</v>
      </c>
      <c r="D18" s="7">
        <v>171.32</v>
      </c>
      <c r="E18" s="7">
        <v>3212.19</v>
      </c>
      <c r="F18" s="7">
        <v>4</v>
      </c>
      <c r="G18" s="17" t="s">
        <v>50</v>
      </c>
    </row>
    <row r="19" spans="1:7" ht="17.5">
      <c r="A19" s="64">
        <v>16</v>
      </c>
      <c r="B19" s="10" t="s">
        <v>21</v>
      </c>
      <c r="C19" s="10" t="s">
        <v>25</v>
      </c>
      <c r="D19" s="7">
        <v>303.08999999999997</v>
      </c>
      <c r="E19" s="7">
        <v>5467.4</v>
      </c>
      <c r="F19" s="7">
        <v>9.9</v>
      </c>
      <c r="G19" s="17" t="s">
        <v>52</v>
      </c>
    </row>
    <row r="20" spans="1:7" ht="17.5">
      <c r="A20" s="64">
        <v>17</v>
      </c>
      <c r="B20" s="10" t="s">
        <v>20</v>
      </c>
      <c r="C20" s="10" t="s">
        <v>57</v>
      </c>
      <c r="D20" s="7">
        <v>414.4</v>
      </c>
      <c r="E20" s="7">
        <v>9424.39</v>
      </c>
      <c r="F20" s="7">
        <v>18.850000000000001</v>
      </c>
      <c r="G20" s="17" t="s">
        <v>58</v>
      </c>
    </row>
    <row r="21" spans="1:7" ht="17.5">
      <c r="A21" s="7"/>
      <c r="B21" s="4"/>
      <c r="C21" s="4"/>
      <c r="D21" s="7">
        <f>SUM(D4:D20)</f>
        <v>4770.99</v>
      </c>
      <c r="E21" s="7">
        <f>SUM(E4:E20)</f>
        <v>147091.70000000001</v>
      </c>
      <c r="F21" s="7">
        <f>SUM(F4:F20)</f>
        <v>225.99</v>
      </c>
      <c r="G21" s="17"/>
    </row>
    <row r="22" spans="1:7" ht="17">
      <c r="A22" s="3"/>
      <c r="B22" s="1"/>
      <c r="C22" s="1"/>
      <c r="D22" s="3"/>
      <c r="E22" s="3"/>
      <c r="F22" s="3"/>
    </row>
    <row r="23" spans="1:7" ht="17">
      <c r="A23" s="3"/>
      <c r="B23" s="1"/>
      <c r="C23" s="1"/>
      <c r="D23" s="3"/>
      <c r="E23" s="3"/>
      <c r="F23" s="3"/>
    </row>
    <row r="24" spans="1:7" ht="17">
      <c r="A24" s="3"/>
      <c r="B24" s="1"/>
      <c r="C24" s="1"/>
      <c r="D24" s="3"/>
      <c r="E24" s="3"/>
      <c r="F24" s="3"/>
    </row>
    <row r="25" spans="1:7" ht="17">
      <c r="A25" s="3"/>
      <c r="B25" s="1"/>
      <c r="C25" s="1"/>
      <c r="D25" s="3"/>
      <c r="E25" s="3"/>
      <c r="F25" s="3"/>
    </row>
    <row r="26" spans="1:7" ht="17">
      <c r="A26" s="3"/>
      <c r="B26" s="1"/>
      <c r="C26" s="1"/>
      <c r="D26" s="3"/>
      <c r="E26" s="3"/>
      <c r="F26" s="3"/>
    </row>
    <row r="27" spans="1:7" ht="17">
      <c r="A27" s="3"/>
      <c r="B27" s="1"/>
      <c r="C27" s="1"/>
      <c r="D27" s="3"/>
      <c r="E27" s="3"/>
      <c r="F27" s="3"/>
    </row>
    <row r="28" spans="1:7" ht="17">
      <c r="A28" s="3"/>
      <c r="B28" s="1"/>
      <c r="C28" s="1"/>
    </row>
    <row r="29" spans="1:7">
      <c r="B29" s="1"/>
      <c r="C29" s="1"/>
    </row>
  </sheetData>
  <mergeCells count="2">
    <mergeCell ref="A2:G2"/>
    <mergeCell ref="A1:M1"/>
  </mergeCells>
  <pageMargins left="0.7" right="0.7" top="0.75" bottom="0.75" header="0.3" footer="0.3"/>
  <pageSetup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0"/>
  <sheetViews>
    <sheetView topLeftCell="A6" workbookViewId="0">
      <selection activeCell="D24" sqref="D24"/>
    </sheetView>
  </sheetViews>
  <sheetFormatPr defaultRowHeight="14.5"/>
  <cols>
    <col min="1" max="1" width="3.81640625" customWidth="1"/>
    <col min="2" max="2" width="13.81640625" style="12" customWidth="1"/>
    <col min="3" max="3" width="19.7265625" style="12" customWidth="1"/>
    <col min="4" max="11" width="13.26953125" customWidth="1"/>
    <col min="12" max="12" width="15.54296875" customWidth="1"/>
    <col min="13" max="13" width="11.453125" customWidth="1"/>
  </cols>
  <sheetData>
    <row r="1" spans="1:13" ht="48.5" customHeight="1">
      <c r="A1" s="77" t="s">
        <v>55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3" spans="1:13" s="2" customFormat="1" ht="17.5" customHeight="1">
      <c r="A3" s="78" t="s">
        <v>0</v>
      </c>
      <c r="B3" s="78" t="s">
        <v>36</v>
      </c>
      <c r="C3" s="78" t="s">
        <v>2</v>
      </c>
      <c r="D3" s="80" t="s">
        <v>55</v>
      </c>
      <c r="E3" s="81"/>
      <c r="F3" s="81"/>
      <c r="G3" s="81"/>
      <c r="H3" s="81"/>
      <c r="I3" s="81"/>
      <c r="J3" s="81"/>
      <c r="K3" s="81"/>
      <c r="L3" s="82"/>
      <c r="M3" s="71" t="s">
        <v>5</v>
      </c>
    </row>
    <row r="4" spans="1:13" s="2" customFormat="1" ht="52.5">
      <c r="A4" s="79"/>
      <c r="B4" s="79"/>
      <c r="C4" s="79"/>
      <c r="D4" s="72" t="s">
        <v>38</v>
      </c>
      <c r="E4" s="72" t="s">
        <v>39</v>
      </c>
      <c r="F4" s="72" t="s">
        <v>27</v>
      </c>
      <c r="G4" s="72" t="s">
        <v>28</v>
      </c>
      <c r="H4" s="72" t="s">
        <v>29</v>
      </c>
      <c r="I4" s="72" t="s">
        <v>30</v>
      </c>
      <c r="J4" s="72" t="s">
        <v>31</v>
      </c>
      <c r="K4" s="72" t="s">
        <v>32</v>
      </c>
      <c r="L4" s="72" t="s">
        <v>33</v>
      </c>
      <c r="M4" s="71" t="s">
        <v>5</v>
      </c>
    </row>
    <row r="5" spans="1:13" s="2" customFormat="1" ht="21">
      <c r="A5" s="6">
        <v>1</v>
      </c>
      <c r="B5" s="10" t="s">
        <v>34</v>
      </c>
      <c r="C5" s="10" t="s">
        <v>6</v>
      </c>
      <c r="D5" s="18">
        <v>7482.52</v>
      </c>
      <c r="E5" s="18">
        <v>37</v>
      </c>
      <c r="F5" s="18">
        <v>1018.4</v>
      </c>
      <c r="G5" s="18">
        <v>0</v>
      </c>
      <c r="H5" s="18"/>
      <c r="I5" s="18"/>
      <c r="J5" s="18">
        <f>1180.9+703.11+1286.81+1440.92+1383.69+782.26</f>
        <v>6777.6900000000005</v>
      </c>
      <c r="K5" s="18">
        <v>26.5</v>
      </c>
      <c r="L5" s="18">
        <f>139476+114150+178957+159436+186150+67448+63183</f>
        <v>908800</v>
      </c>
      <c r="M5" s="15"/>
    </row>
    <row r="6" spans="1:13" s="2" customFormat="1" ht="21">
      <c r="A6" s="6">
        <v>2</v>
      </c>
      <c r="B6" s="10" t="s">
        <v>35</v>
      </c>
      <c r="C6" s="10" t="s">
        <v>6</v>
      </c>
      <c r="D6" s="18">
        <v>14337.5</v>
      </c>
      <c r="E6" s="18">
        <v>46.75</v>
      </c>
      <c r="F6" s="18">
        <v>1589.97</v>
      </c>
      <c r="G6" s="18">
        <v>0</v>
      </c>
      <c r="H6" s="18">
        <v>824.25</v>
      </c>
      <c r="I6" s="18">
        <v>6.75</v>
      </c>
      <c r="J6" s="18">
        <v>11923.28</v>
      </c>
      <c r="K6" s="18">
        <v>40</v>
      </c>
      <c r="L6" s="18">
        <f>211854+160002+178553+140714+136591+99758+93905</f>
        <v>1021377</v>
      </c>
      <c r="M6" s="15" t="s">
        <v>45</v>
      </c>
    </row>
    <row r="7" spans="1:13" s="2" customFormat="1" ht="21">
      <c r="A7" s="6">
        <v>3</v>
      </c>
      <c r="B7" s="10" t="s">
        <v>8</v>
      </c>
      <c r="C7" s="10" t="s">
        <v>6</v>
      </c>
      <c r="D7" s="18">
        <v>4788.2</v>
      </c>
      <c r="E7" s="18">
        <v>16</v>
      </c>
      <c r="F7" s="18">
        <v>760.84</v>
      </c>
      <c r="G7" s="18">
        <v>0</v>
      </c>
      <c r="H7" s="18">
        <v>559.07000000000005</v>
      </c>
      <c r="I7" s="18">
        <v>7</v>
      </c>
      <c r="J7" s="18">
        <v>3468.3</v>
      </c>
      <c r="K7" s="18">
        <v>9</v>
      </c>
      <c r="L7" s="18">
        <f>67846+67598+41002</f>
        <v>176446</v>
      </c>
      <c r="M7" s="15"/>
    </row>
    <row r="8" spans="1:13" s="2" customFormat="1" ht="21">
      <c r="A8" s="6">
        <v>4</v>
      </c>
      <c r="B8" s="10" t="s">
        <v>9</v>
      </c>
      <c r="C8" s="10" t="s">
        <v>6</v>
      </c>
      <c r="D8" s="18">
        <v>10168.32</v>
      </c>
      <c r="E8" s="18">
        <v>37.5</v>
      </c>
      <c r="F8" s="18">
        <v>2211.3000000000002</v>
      </c>
      <c r="G8" s="18">
        <v>0</v>
      </c>
      <c r="H8" s="18">
        <v>723.58</v>
      </c>
      <c r="I8" s="18">
        <v>0</v>
      </c>
      <c r="J8" s="18">
        <f>D8-F8-H8</f>
        <v>7233.44</v>
      </c>
      <c r="K8" s="18"/>
      <c r="L8" s="18"/>
      <c r="M8" s="15"/>
    </row>
    <row r="9" spans="1:13" ht="17.5">
      <c r="A9" s="7">
        <v>5</v>
      </c>
      <c r="B9" s="10" t="s">
        <v>10</v>
      </c>
      <c r="C9" s="10" t="s">
        <v>6</v>
      </c>
      <c r="D9" s="18">
        <v>17119.2</v>
      </c>
      <c r="E9" s="18">
        <v>54</v>
      </c>
      <c r="F9" s="18">
        <v>1501.41</v>
      </c>
      <c r="G9" s="18">
        <v>0</v>
      </c>
      <c r="H9" s="18">
        <v>357.86</v>
      </c>
      <c r="I9" s="18">
        <v>0</v>
      </c>
      <c r="J9" s="18">
        <v>15259.93</v>
      </c>
      <c r="K9" s="18"/>
      <c r="L9" s="18">
        <f>175532+159228+98308</f>
        <v>433068</v>
      </c>
      <c r="M9" s="16"/>
    </row>
    <row r="10" spans="1:13" ht="17.5">
      <c r="A10" s="7">
        <v>6</v>
      </c>
      <c r="B10" s="10" t="s">
        <v>11</v>
      </c>
      <c r="C10" s="10" t="s">
        <v>6</v>
      </c>
      <c r="D10" s="18">
        <v>7943.8</v>
      </c>
      <c r="E10" s="18">
        <v>25.5</v>
      </c>
      <c r="F10" s="18">
        <v>1048.8</v>
      </c>
      <c r="G10" s="18">
        <v>0</v>
      </c>
      <c r="H10" s="18">
        <v>700</v>
      </c>
      <c r="I10" s="18">
        <v>9</v>
      </c>
      <c r="J10" s="18">
        <v>6158.96</v>
      </c>
      <c r="K10" s="18">
        <v>16.5</v>
      </c>
      <c r="L10" s="18">
        <f>110900+51540+91750+93380+107050</f>
        <v>454620</v>
      </c>
      <c r="M10" s="16"/>
    </row>
    <row r="11" spans="1:13" ht="17.5">
      <c r="A11" s="7">
        <v>7</v>
      </c>
      <c r="B11" s="10" t="s">
        <v>12</v>
      </c>
      <c r="C11" s="10" t="s">
        <v>6</v>
      </c>
      <c r="D11" s="18">
        <v>14834.8</v>
      </c>
      <c r="E11" s="18">
        <v>57.5</v>
      </c>
      <c r="F11" s="18">
        <v>2711.81</v>
      </c>
      <c r="G11" s="18">
        <v>0</v>
      </c>
      <c r="H11" s="18">
        <v>1317.8</v>
      </c>
      <c r="I11" s="18">
        <v>15</v>
      </c>
      <c r="J11" s="18">
        <v>10805.3</v>
      </c>
      <c r="K11" s="18">
        <v>36.5</v>
      </c>
      <c r="L11" s="18">
        <f>10035+70610+57380+87560+47430+88480+88900</f>
        <v>450395</v>
      </c>
      <c r="M11" s="16"/>
    </row>
    <row r="12" spans="1:13" ht="17.5">
      <c r="A12" s="7">
        <v>8</v>
      </c>
      <c r="B12" s="10" t="s">
        <v>13</v>
      </c>
      <c r="C12" s="10" t="s">
        <v>6</v>
      </c>
      <c r="D12" s="18">
        <v>9408.3799999999992</v>
      </c>
      <c r="E12" s="18">
        <v>19</v>
      </c>
      <c r="F12" s="18">
        <v>2324.0100000000002</v>
      </c>
      <c r="G12" s="18">
        <v>0</v>
      </c>
      <c r="H12" s="18">
        <v>456.14</v>
      </c>
      <c r="I12" s="18">
        <v>7</v>
      </c>
      <c r="J12" s="18">
        <v>6628.22</v>
      </c>
      <c r="K12" s="18">
        <v>12</v>
      </c>
      <c r="L12" s="18">
        <f>63840+71740+39800+146300</f>
        <v>321680</v>
      </c>
      <c r="M12" s="16"/>
    </row>
    <row r="13" spans="1:13" ht="17.5">
      <c r="A13" s="7">
        <v>9</v>
      </c>
      <c r="B13" s="10" t="s">
        <v>14</v>
      </c>
      <c r="C13" s="10" t="s">
        <v>6</v>
      </c>
      <c r="D13" s="18">
        <v>3400.99</v>
      </c>
      <c r="E13" s="18">
        <v>14</v>
      </c>
      <c r="F13" s="18">
        <v>1007.28</v>
      </c>
      <c r="G13" s="18">
        <v>0</v>
      </c>
      <c r="H13" s="18">
        <v>202.77</v>
      </c>
      <c r="I13" s="18">
        <v>5</v>
      </c>
      <c r="J13" s="18">
        <v>2191.0300000000002</v>
      </c>
      <c r="K13" s="18">
        <v>9</v>
      </c>
      <c r="L13" s="18">
        <f>76480</f>
        <v>76480</v>
      </c>
      <c r="M13" s="16"/>
    </row>
    <row r="14" spans="1:13" ht="17.5">
      <c r="A14" s="7">
        <v>10</v>
      </c>
      <c r="B14" s="10" t="s">
        <v>15</v>
      </c>
      <c r="C14" s="10" t="s">
        <v>6</v>
      </c>
      <c r="D14" s="18">
        <v>12816.05</v>
      </c>
      <c r="E14" s="18">
        <v>44.5</v>
      </c>
      <c r="F14" s="18">
        <v>1252.49</v>
      </c>
      <c r="G14" s="18">
        <v>0</v>
      </c>
      <c r="H14" s="18">
        <v>686.03</v>
      </c>
      <c r="I14" s="18">
        <v>7</v>
      </c>
      <c r="J14" s="18">
        <v>10877.27</v>
      </c>
      <c r="K14" s="18">
        <v>37.5</v>
      </c>
      <c r="L14" s="18"/>
      <c r="M14" s="16"/>
    </row>
    <row r="15" spans="1:13" ht="17.5">
      <c r="A15" s="7">
        <v>11</v>
      </c>
      <c r="B15" s="10" t="s">
        <v>16</v>
      </c>
      <c r="C15" s="10" t="s">
        <v>22</v>
      </c>
      <c r="D15" s="18">
        <v>9152</v>
      </c>
      <c r="E15" s="18">
        <v>28.5</v>
      </c>
      <c r="F15" s="18">
        <v>1895.9</v>
      </c>
      <c r="G15" s="18"/>
      <c r="H15" s="18">
        <v>540.78</v>
      </c>
      <c r="I15" s="18">
        <v>10</v>
      </c>
      <c r="J15" s="18">
        <v>6715.3</v>
      </c>
      <c r="K15" s="18">
        <v>18.5</v>
      </c>
      <c r="L15" s="18">
        <f>116587+75741+63979+54247+69207</f>
        <v>379761</v>
      </c>
      <c r="M15" s="16"/>
    </row>
    <row r="16" spans="1:13" ht="17.5">
      <c r="A16" s="7">
        <v>12</v>
      </c>
      <c r="B16" s="10" t="s">
        <v>17</v>
      </c>
      <c r="C16" s="10" t="s">
        <v>23</v>
      </c>
      <c r="D16" s="18">
        <v>2189.75</v>
      </c>
      <c r="E16" s="18">
        <v>8</v>
      </c>
      <c r="F16" s="18">
        <v>2189.75</v>
      </c>
      <c r="G16" s="18">
        <v>8</v>
      </c>
      <c r="H16" s="18">
        <v>0</v>
      </c>
      <c r="I16" s="18">
        <v>0</v>
      </c>
      <c r="J16" s="18">
        <v>0</v>
      </c>
      <c r="K16" s="18">
        <v>0</v>
      </c>
      <c r="L16" s="18"/>
      <c r="M16" s="16"/>
    </row>
    <row r="17" spans="1:13" ht="17.5">
      <c r="A17" s="7">
        <v>13</v>
      </c>
      <c r="B17" s="10" t="s">
        <v>12</v>
      </c>
      <c r="C17" s="10" t="s">
        <v>24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6"/>
    </row>
    <row r="18" spans="1:13" ht="17.5">
      <c r="A18" s="7">
        <v>14</v>
      </c>
      <c r="B18" s="10" t="s">
        <v>18</v>
      </c>
      <c r="C18" s="10" t="s">
        <v>25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6"/>
    </row>
    <row r="19" spans="1:13" ht="17.5">
      <c r="A19" s="7">
        <v>15</v>
      </c>
      <c r="B19" s="10" t="s">
        <v>54</v>
      </c>
      <c r="C19" s="10" t="s">
        <v>25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6"/>
    </row>
    <row r="20" spans="1:13" ht="17.5">
      <c r="A20" s="7">
        <v>16</v>
      </c>
      <c r="B20" s="10" t="s">
        <v>21</v>
      </c>
      <c r="C20" s="10" t="s">
        <v>25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6"/>
    </row>
    <row r="21" spans="1:13" ht="17.5">
      <c r="A21" s="7">
        <v>17</v>
      </c>
      <c r="B21" s="10" t="s">
        <v>20</v>
      </c>
      <c r="C21" s="10" t="s">
        <v>25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6"/>
    </row>
    <row r="22" spans="1:13" ht="17.5">
      <c r="A22" s="7"/>
      <c r="B22" s="10"/>
      <c r="C22" s="10"/>
      <c r="D22" s="18">
        <f>SUM(D5:D21)</f>
        <v>113641.51000000002</v>
      </c>
      <c r="E22" s="18">
        <f t="shared" ref="E22:L22" si="0">SUM(E5:E21)</f>
        <v>388.25</v>
      </c>
      <c r="F22" s="18">
        <f t="shared" si="0"/>
        <v>19511.960000000003</v>
      </c>
      <c r="G22" s="18">
        <f t="shared" si="0"/>
        <v>8</v>
      </c>
      <c r="H22" s="18">
        <f t="shared" si="0"/>
        <v>6368.2800000000007</v>
      </c>
      <c r="I22" s="18">
        <f t="shared" si="0"/>
        <v>66.75</v>
      </c>
      <c r="J22" s="18">
        <f t="shared" si="0"/>
        <v>88038.720000000001</v>
      </c>
      <c r="K22" s="18">
        <f t="shared" si="0"/>
        <v>205.5</v>
      </c>
      <c r="L22" s="18">
        <f t="shared" si="0"/>
        <v>4222627</v>
      </c>
      <c r="M22" s="16"/>
    </row>
    <row r="23" spans="1:13" ht="17">
      <c r="A23" s="3"/>
      <c r="B23" s="11"/>
      <c r="C23" s="11"/>
      <c r="D23" s="3"/>
      <c r="E23" s="3"/>
      <c r="F23" s="3"/>
      <c r="G23" s="3"/>
      <c r="H23" s="3"/>
      <c r="I23" s="3"/>
      <c r="J23" s="3"/>
      <c r="K23" s="3"/>
      <c r="L23" s="3"/>
    </row>
    <row r="24" spans="1:13" ht="17">
      <c r="A24" s="3"/>
      <c r="B24" s="11"/>
      <c r="C24" s="11"/>
      <c r="D24" s="3"/>
      <c r="E24" s="3"/>
      <c r="F24" s="3"/>
      <c r="G24" s="3"/>
      <c r="H24" s="3"/>
      <c r="I24" s="3"/>
      <c r="J24" s="3"/>
      <c r="K24" s="3"/>
      <c r="L24" s="3"/>
    </row>
    <row r="25" spans="1:13" ht="17">
      <c r="A25" s="3"/>
      <c r="B25" s="11"/>
      <c r="C25" s="11"/>
      <c r="D25" s="3"/>
      <c r="E25" s="3"/>
      <c r="F25" s="3"/>
      <c r="G25" s="3"/>
      <c r="H25" s="3"/>
      <c r="I25" s="3"/>
      <c r="J25" s="3"/>
      <c r="K25" s="3"/>
      <c r="L25" s="3"/>
    </row>
    <row r="26" spans="1:13" ht="17">
      <c r="A26" s="3"/>
      <c r="B26" s="11"/>
      <c r="C26" s="11"/>
      <c r="D26" s="3"/>
      <c r="E26" s="3"/>
      <c r="F26" s="3"/>
      <c r="G26" s="3"/>
      <c r="H26" s="3"/>
      <c r="I26" s="3"/>
      <c r="J26" s="3"/>
      <c r="K26" s="3"/>
      <c r="L26" s="3"/>
    </row>
    <row r="27" spans="1:13" ht="17">
      <c r="A27" s="3"/>
      <c r="B27" s="11"/>
      <c r="C27" s="11"/>
      <c r="D27" s="3"/>
      <c r="E27" s="3"/>
      <c r="F27" s="3"/>
      <c r="G27" s="3"/>
      <c r="H27" s="3"/>
      <c r="I27" s="3"/>
      <c r="J27" s="3"/>
      <c r="K27" s="3"/>
      <c r="L27" s="3"/>
    </row>
    <row r="28" spans="1:13" ht="17">
      <c r="A28" s="3"/>
      <c r="B28" s="11"/>
      <c r="C28" s="11"/>
      <c r="D28" s="3"/>
      <c r="E28" s="3"/>
      <c r="F28" s="3"/>
      <c r="G28" s="3"/>
      <c r="H28" s="3"/>
      <c r="I28" s="3"/>
      <c r="J28" s="3"/>
      <c r="K28" s="3"/>
      <c r="L28" s="3"/>
    </row>
    <row r="29" spans="1:13" ht="17">
      <c r="A29" s="3"/>
      <c r="B29" s="11"/>
      <c r="C29" s="11"/>
    </row>
    <row r="30" spans="1:13">
      <c r="B30" s="11"/>
      <c r="C30" s="11"/>
    </row>
  </sheetData>
  <mergeCells count="5">
    <mergeCell ref="A1:M1"/>
    <mergeCell ref="A3:A4"/>
    <mergeCell ref="C3:C4"/>
    <mergeCell ref="D3:L3"/>
    <mergeCell ref="B3:B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9"/>
  <sheetViews>
    <sheetView topLeftCell="A6" workbookViewId="0">
      <selection activeCell="D24" sqref="D24"/>
    </sheetView>
  </sheetViews>
  <sheetFormatPr defaultRowHeight="14.5"/>
  <cols>
    <col min="1" max="1" width="3.81640625" customWidth="1"/>
    <col min="2" max="2" width="13.81640625" style="12" customWidth="1"/>
    <col min="3" max="3" width="19.7265625" style="12" customWidth="1"/>
    <col min="4" max="5" width="9.54296875" customWidth="1"/>
    <col min="6" max="6" width="8.1796875" customWidth="1"/>
    <col min="7" max="7" width="9.453125" customWidth="1"/>
    <col min="8" max="8" width="10.26953125" customWidth="1"/>
    <col min="9" max="9" width="9.81640625" customWidth="1"/>
    <col min="10" max="10" width="12.1796875" customWidth="1"/>
    <col min="11" max="11" width="8.81640625" customWidth="1"/>
    <col min="12" max="12" width="9.7265625" customWidth="1"/>
    <col min="13" max="13" width="8.54296875" customWidth="1"/>
    <col min="14" max="14" width="13.26953125" customWidth="1"/>
  </cols>
  <sheetData>
    <row r="1" spans="1:15" s="62" customFormat="1" ht="17.5">
      <c r="A1" s="83" t="s">
        <v>0</v>
      </c>
      <c r="B1" s="59" t="s">
        <v>36</v>
      </c>
      <c r="C1" s="83" t="s">
        <v>2</v>
      </c>
      <c r="D1" s="83" t="s">
        <v>37</v>
      </c>
      <c r="E1" s="85" t="s">
        <v>53</v>
      </c>
      <c r="F1" s="86"/>
      <c r="G1" s="86"/>
      <c r="H1" s="86"/>
      <c r="I1" s="86"/>
      <c r="J1" s="86"/>
      <c r="K1" s="87"/>
      <c r="L1" s="60"/>
      <c r="M1" s="60"/>
      <c r="N1" s="60"/>
      <c r="O1" s="61" t="s">
        <v>5</v>
      </c>
    </row>
    <row r="2" spans="1:15" s="2" customFormat="1" ht="52.5">
      <c r="A2" s="84"/>
      <c r="B2" s="10"/>
      <c r="C2" s="84"/>
      <c r="D2" s="84"/>
      <c r="E2" s="5" t="s">
        <v>38</v>
      </c>
      <c r="F2" s="5" t="s">
        <v>39</v>
      </c>
      <c r="G2" s="5" t="s">
        <v>27</v>
      </c>
      <c r="H2" s="5" t="s">
        <v>28</v>
      </c>
      <c r="I2" s="5" t="s">
        <v>29</v>
      </c>
      <c r="J2" s="5" t="s">
        <v>30</v>
      </c>
      <c r="K2" s="5" t="s">
        <v>26</v>
      </c>
      <c r="L2" s="5" t="s">
        <v>31</v>
      </c>
      <c r="M2" s="5" t="s">
        <v>32</v>
      </c>
      <c r="N2" s="5" t="s">
        <v>33</v>
      </c>
      <c r="O2" s="8"/>
    </row>
    <row r="3" spans="1:15" s="2" customFormat="1" ht="21">
      <c r="A3" s="6">
        <v>1</v>
      </c>
      <c r="B3" s="10" t="s">
        <v>34</v>
      </c>
      <c r="C3" s="10" t="s">
        <v>6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</row>
    <row r="4" spans="1:15" s="2" customFormat="1" ht="21">
      <c r="A4" s="6">
        <v>2</v>
      </c>
      <c r="B4" s="10" t="s">
        <v>35</v>
      </c>
      <c r="C4" s="10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8"/>
    </row>
    <row r="5" spans="1:15" s="2" customFormat="1" ht="21">
      <c r="A5" s="6">
        <v>3</v>
      </c>
      <c r="B5" s="10" t="s">
        <v>8</v>
      </c>
      <c r="C5" s="10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8"/>
    </row>
    <row r="6" spans="1:15" s="2" customFormat="1" ht="21">
      <c r="A6" s="6">
        <v>4</v>
      </c>
      <c r="B6" s="10" t="s">
        <v>9</v>
      </c>
      <c r="C6" s="10" t="s">
        <v>6</v>
      </c>
      <c r="D6" s="6"/>
      <c r="E6" s="6"/>
      <c r="F6" s="6"/>
      <c r="G6" s="6"/>
      <c r="H6" s="6"/>
      <c r="I6" s="6"/>
      <c r="J6" s="6"/>
      <c r="K6" s="6"/>
      <c r="L6" s="6"/>
      <c r="M6" s="6"/>
      <c r="N6" s="6">
        <f>103385+72478+85637+91011</f>
        <v>352511</v>
      </c>
      <c r="O6" s="8"/>
    </row>
    <row r="7" spans="1:15" ht="17.5">
      <c r="A7" s="7">
        <v>5</v>
      </c>
      <c r="B7" s="10" t="s">
        <v>10</v>
      </c>
      <c r="C7" s="10" t="s">
        <v>6</v>
      </c>
      <c r="D7" s="7"/>
      <c r="E7" s="7"/>
      <c r="F7" s="7"/>
      <c r="G7" s="7"/>
      <c r="H7" s="7"/>
      <c r="I7" s="7"/>
      <c r="J7" s="7"/>
      <c r="K7" s="7"/>
      <c r="L7" s="7"/>
      <c r="M7" s="7"/>
      <c r="N7" s="7">
        <f>153882+90524+62216+59254+10407+83714+27038</f>
        <v>487035</v>
      </c>
      <c r="O7" s="9"/>
    </row>
    <row r="8" spans="1:15" ht="17.5">
      <c r="A8" s="7">
        <v>6</v>
      </c>
      <c r="B8" s="10" t="s">
        <v>11</v>
      </c>
      <c r="C8" s="10" t="s">
        <v>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9"/>
    </row>
    <row r="9" spans="1:15" ht="17.5">
      <c r="A9" s="7">
        <v>7</v>
      </c>
      <c r="B9" s="10" t="s">
        <v>12</v>
      </c>
      <c r="C9" s="10" t="s">
        <v>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9"/>
    </row>
    <row r="10" spans="1:15" ht="17.5">
      <c r="A10" s="7">
        <v>8</v>
      </c>
      <c r="B10" s="10" t="s">
        <v>13</v>
      </c>
      <c r="C10" s="10" t="s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9"/>
    </row>
    <row r="11" spans="1:15" ht="17.5">
      <c r="A11" s="7">
        <v>9</v>
      </c>
      <c r="B11" s="10" t="s">
        <v>14</v>
      </c>
      <c r="C11" s="10" t="s">
        <v>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9"/>
    </row>
    <row r="12" spans="1:15" ht="17.5">
      <c r="A12" s="7">
        <v>10</v>
      </c>
      <c r="B12" s="10" t="s">
        <v>15</v>
      </c>
      <c r="C12" s="10" t="s">
        <v>6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9"/>
    </row>
    <row r="13" spans="1:15" ht="17.5">
      <c r="A13" s="7">
        <v>11</v>
      </c>
      <c r="B13" s="10" t="s">
        <v>16</v>
      </c>
      <c r="C13" s="10" t="s">
        <v>22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9"/>
    </row>
    <row r="14" spans="1:15" ht="17.5">
      <c r="A14" s="7">
        <v>12</v>
      </c>
      <c r="B14" s="10" t="s">
        <v>17</v>
      </c>
      <c r="C14" s="10" t="s">
        <v>23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9"/>
    </row>
    <row r="15" spans="1:15" ht="17.5">
      <c r="A15" s="7">
        <v>13</v>
      </c>
      <c r="B15" s="10" t="s">
        <v>12</v>
      </c>
      <c r="C15" s="10" t="s">
        <v>24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9"/>
    </row>
    <row r="16" spans="1:15" ht="17.5">
      <c r="A16" s="7">
        <v>14</v>
      </c>
      <c r="B16" s="10" t="s">
        <v>18</v>
      </c>
      <c r="C16" s="10" t="s">
        <v>25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9"/>
    </row>
    <row r="17" spans="1:15" ht="17.5">
      <c r="A17" s="7">
        <v>15</v>
      </c>
      <c r="B17" s="10" t="s">
        <v>19</v>
      </c>
      <c r="C17" s="10" t="s">
        <v>25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9"/>
    </row>
    <row r="18" spans="1:15" ht="17.5">
      <c r="A18" s="7">
        <v>16</v>
      </c>
      <c r="B18" s="10" t="s">
        <v>21</v>
      </c>
      <c r="C18" s="10" t="s">
        <v>25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9"/>
    </row>
    <row r="19" spans="1:15" ht="17.5">
      <c r="A19" s="7">
        <v>17</v>
      </c>
      <c r="B19" s="10" t="s">
        <v>20</v>
      </c>
      <c r="C19" s="10" t="s">
        <v>25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9"/>
    </row>
    <row r="20" spans="1:15" ht="17.5">
      <c r="A20" s="7">
        <v>18</v>
      </c>
      <c r="B20" s="10"/>
      <c r="C20" s="10"/>
      <c r="D20" s="7"/>
      <c r="E20" s="7"/>
      <c r="F20" s="7"/>
      <c r="G20" s="7"/>
      <c r="H20" s="7"/>
      <c r="I20" s="7"/>
      <c r="J20" s="7"/>
      <c r="K20" s="7"/>
      <c r="L20" s="7"/>
      <c r="M20" s="7"/>
      <c r="N20" s="7">
        <f>SUM(N6:N19)</f>
        <v>839546</v>
      </c>
      <c r="O20" s="9"/>
    </row>
    <row r="21" spans="1:15" ht="17">
      <c r="A21" s="3"/>
      <c r="B21" s="11"/>
      <c r="C21" s="1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5" ht="17">
      <c r="A22" s="3"/>
      <c r="B22" s="11"/>
      <c r="C22" s="11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ht="17">
      <c r="A23" s="3"/>
      <c r="B23" s="11"/>
      <c r="C23" s="11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5" ht="17">
      <c r="A24" s="3"/>
      <c r="B24" s="11"/>
      <c r="C24" s="1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5" ht="17">
      <c r="A25" s="3"/>
      <c r="B25" s="11"/>
      <c r="C25" s="1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5" ht="17">
      <c r="A26" s="3"/>
      <c r="B26" s="11"/>
      <c r="C26" s="1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5" ht="17">
      <c r="A27" s="3"/>
      <c r="B27" s="11"/>
      <c r="C27" s="1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5" ht="17">
      <c r="A28" s="3"/>
      <c r="B28" s="11"/>
      <c r="C28" s="11"/>
    </row>
    <row r="29" spans="1:15">
      <c r="B29" s="11"/>
      <c r="C29" s="11"/>
    </row>
  </sheetData>
  <mergeCells count="4">
    <mergeCell ref="A1:A2"/>
    <mergeCell ref="C1:C2"/>
    <mergeCell ref="D1:D2"/>
    <mergeCell ref="E1:K1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32"/>
  <sheetViews>
    <sheetView workbookViewId="0">
      <selection activeCell="D1" sqref="D1:M1"/>
    </sheetView>
  </sheetViews>
  <sheetFormatPr defaultRowHeight="14.5"/>
  <cols>
    <col min="1" max="1" width="6.453125" customWidth="1"/>
    <col min="2" max="2" width="20.81640625" customWidth="1"/>
    <col min="3" max="3" width="14" customWidth="1"/>
    <col min="4" max="4" width="10.1796875" customWidth="1"/>
    <col min="5" max="5" width="11.81640625" customWidth="1"/>
    <col min="6" max="6" width="20.1796875" customWidth="1"/>
    <col min="7" max="7" width="12.54296875" hidden="1" customWidth="1"/>
    <col min="8" max="8" width="12.54296875" customWidth="1"/>
    <col min="9" max="9" width="13" customWidth="1"/>
    <col min="10" max="10" width="8.453125" customWidth="1"/>
    <col min="11" max="11" width="13" customWidth="1"/>
    <col min="13" max="13" width="1.453125" customWidth="1"/>
    <col min="14" max="14" width="9.1796875" hidden="1" customWidth="1"/>
    <col min="15" max="15" width="19.54296875" customWidth="1"/>
  </cols>
  <sheetData>
    <row r="1" spans="1:31" s="23" customFormat="1" ht="21.5">
      <c r="A1" s="88" t="s">
        <v>60</v>
      </c>
      <c r="B1" s="89" t="s">
        <v>61</v>
      </c>
      <c r="C1" s="89" t="s">
        <v>72</v>
      </c>
      <c r="D1" s="91" t="s">
        <v>71</v>
      </c>
      <c r="E1" s="91"/>
      <c r="F1" s="91"/>
      <c r="G1" s="91"/>
      <c r="H1" s="91"/>
      <c r="I1" s="91"/>
      <c r="J1" s="91"/>
      <c r="K1" s="91"/>
      <c r="L1" s="91"/>
      <c r="M1" s="91"/>
      <c r="N1" s="29"/>
      <c r="O1" s="29"/>
    </row>
    <row r="2" spans="1:31" s="23" customFormat="1" ht="58.5" customHeight="1">
      <c r="A2" s="88"/>
      <c r="B2" s="89"/>
      <c r="C2" s="89"/>
      <c r="D2" s="90" t="s">
        <v>62</v>
      </c>
      <c r="E2" s="90" t="s">
        <v>63</v>
      </c>
      <c r="F2" s="30" t="s">
        <v>70</v>
      </c>
      <c r="G2" s="30"/>
      <c r="H2" s="89" t="s">
        <v>65</v>
      </c>
      <c r="I2" s="90" t="s">
        <v>66</v>
      </c>
      <c r="J2" s="90" t="s">
        <v>67</v>
      </c>
      <c r="K2" s="90" t="s">
        <v>68</v>
      </c>
      <c r="L2" s="90" t="s">
        <v>69</v>
      </c>
      <c r="M2" s="90"/>
      <c r="N2" s="30"/>
      <c r="O2" s="89" t="s">
        <v>96</v>
      </c>
    </row>
    <row r="3" spans="1:31" ht="21.5">
      <c r="A3" s="88"/>
      <c r="B3" s="89"/>
      <c r="C3" s="89"/>
      <c r="D3" s="90"/>
      <c r="E3" s="90"/>
      <c r="F3" s="31" t="s">
        <v>64</v>
      </c>
      <c r="G3" s="31" t="s">
        <v>65</v>
      </c>
      <c r="H3" s="89"/>
      <c r="I3" s="90"/>
      <c r="J3" s="90"/>
      <c r="K3" s="90"/>
      <c r="L3" s="90"/>
      <c r="M3" s="90"/>
      <c r="N3" s="31"/>
      <c r="O3" s="89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</row>
    <row r="4" spans="1:31" ht="40">
      <c r="A4" s="37">
        <v>1</v>
      </c>
      <c r="B4" s="32" t="s">
        <v>73</v>
      </c>
      <c r="C4" s="31" t="s">
        <v>74</v>
      </c>
      <c r="D4" s="31">
        <v>28.4</v>
      </c>
      <c r="E4" s="31">
        <v>30</v>
      </c>
      <c r="F4" s="31">
        <v>61655.9</v>
      </c>
      <c r="G4" s="33"/>
      <c r="H4" s="31">
        <v>100</v>
      </c>
      <c r="I4" s="31">
        <v>20</v>
      </c>
      <c r="J4" s="31">
        <v>280</v>
      </c>
      <c r="K4" s="31">
        <v>130</v>
      </c>
      <c r="L4" s="89">
        <v>100</v>
      </c>
      <c r="M4" s="89"/>
      <c r="N4" s="33"/>
      <c r="O4" s="34" t="s">
        <v>75</v>
      </c>
    </row>
    <row r="5" spans="1:31" ht="21.5">
      <c r="A5" s="37">
        <v>2</v>
      </c>
      <c r="B5" s="32" t="s">
        <v>76</v>
      </c>
      <c r="C5" s="31" t="s">
        <v>74</v>
      </c>
      <c r="D5" s="31">
        <v>6.09</v>
      </c>
      <c r="E5" s="31">
        <v>60.9</v>
      </c>
      <c r="F5" s="31">
        <v>7912</v>
      </c>
      <c r="G5" s="33"/>
      <c r="H5" s="31">
        <v>21.89</v>
      </c>
      <c r="I5" s="31">
        <v>18</v>
      </c>
      <c r="J5" s="31">
        <v>60</v>
      </c>
      <c r="K5" s="31">
        <v>60</v>
      </c>
      <c r="L5" s="89"/>
      <c r="M5" s="89"/>
      <c r="N5" s="33"/>
      <c r="O5" s="90" t="s">
        <v>97</v>
      </c>
    </row>
    <row r="6" spans="1:31" ht="21.5">
      <c r="A6" s="37">
        <v>3</v>
      </c>
      <c r="B6" s="32" t="s">
        <v>77</v>
      </c>
      <c r="C6" s="31" t="s">
        <v>74</v>
      </c>
      <c r="D6" s="31">
        <v>2.58</v>
      </c>
      <c r="E6" s="31">
        <v>25.88</v>
      </c>
      <c r="F6" s="31">
        <v>8731.69</v>
      </c>
      <c r="G6" s="33"/>
      <c r="H6" s="31">
        <v>11.64</v>
      </c>
      <c r="I6" s="31">
        <v>12.6</v>
      </c>
      <c r="J6" s="31">
        <v>25.01</v>
      </c>
      <c r="K6" s="31">
        <v>7.74</v>
      </c>
      <c r="L6" s="89"/>
      <c r="M6" s="89"/>
      <c r="N6" s="33"/>
      <c r="O6" s="90"/>
    </row>
    <row r="7" spans="1:31" ht="21.5">
      <c r="A7" s="37">
        <v>4</v>
      </c>
      <c r="B7" s="32" t="s">
        <v>78</v>
      </c>
      <c r="C7" s="31" t="s">
        <v>74</v>
      </c>
      <c r="D7" s="31">
        <v>2.79</v>
      </c>
      <c r="E7" s="31">
        <v>28.02</v>
      </c>
      <c r="F7" s="31">
        <v>7625.77</v>
      </c>
      <c r="G7" s="33"/>
      <c r="H7" s="31">
        <v>15.25</v>
      </c>
      <c r="I7" s="31">
        <v>12.4</v>
      </c>
      <c r="J7" s="31">
        <v>30.48</v>
      </c>
      <c r="K7" s="31">
        <v>8.73</v>
      </c>
      <c r="L7" s="89"/>
      <c r="M7" s="89"/>
      <c r="N7" s="33"/>
      <c r="O7" s="90"/>
    </row>
    <row r="8" spans="1:31" ht="21.5">
      <c r="A8" s="37">
        <v>5</v>
      </c>
      <c r="B8" s="32" t="s">
        <v>79</v>
      </c>
      <c r="C8" s="31" t="s">
        <v>74</v>
      </c>
      <c r="D8" s="31">
        <v>1.41</v>
      </c>
      <c r="E8" s="31">
        <v>12.02</v>
      </c>
      <c r="F8" s="31">
        <v>5406.67</v>
      </c>
      <c r="G8" s="33"/>
      <c r="H8" s="31">
        <v>7.2</v>
      </c>
      <c r="I8" s="31">
        <v>11.77</v>
      </c>
      <c r="J8" s="31">
        <v>12.73</v>
      </c>
      <c r="K8" s="31">
        <v>2.82</v>
      </c>
      <c r="L8" s="89"/>
      <c r="M8" s="89"/>
      <c r="N8" s="33"/>
      <c r="O8" s="90"/>
    </row>
    <row r="9" spans="1:31" ht="21.5">
      <c r="A9" s="37">
        <v>6</v>
      </c>
      <c r="B9" s="32" t="s">
        <v>81</v>
      </c>
      <c r="C9" s="31" t="s">
        <v>74</v>
      </c>
      <c r="D9" s="31">
        <v>3.6</v>
      </c>
      <c r="E9" s="31">
        <v>26.09</v>
      </c>
      <c r="F9" s="31">
        <v>9975.56</v>
      </c>
      <c r="G9" s="33"/>
      <c r="H9" s="31">
        <v>13.3</v>
      </c>
      <c r="I9" s="31">
        <v>12.6</v>
      </c>
      <c r="J9" s="31">
        <v>26.12</v>
      </c>
      <c r="K9" s="31">
        <v>10.8</v>
      </c>
      <c r="L9" s="89"/>
      <c r="M9" s="89"/>
      <c r="N9" s="33"/>
      <c r="O9" s="90"/>
    </row>
    <row r="10" spans="1:31" ht="21.5">
      <c r="A10" s="37">
        <v>7</v>
      </c>
      <c r="B10" s="32" t="s">
        <v>82</v>
      </c>
      <c r="C10" s="31" t="s">
        <v>74</v>
      </c>
      <c r="D10" s="31">
        <v>2.4500000000000002</v>
      </c>
      <c r="E10" s="31">
        <v>24.48</v>
      </c>
      <c r="F10" s="31">
        <v>12393.58</v>
      </c>
      <c r="G10" s="33"/>
      <c r="H10" s="31">
        <v>16.52</v>
      </c>
      <c r="I10" s="31">
        <v>11.43</v>
      </c>
      <c r="J10" s="31">
        <v>24.52</v>
      </c>
      <c r="K10" s="31">
        <v>7.35</v>
      </c>
      <c r="L10" s="89"/>
      <c r="M10" s="89"/>
      <c r="N10" s="33"/>
      <c r="O10" s="90"/>
    </row>
    <row r="11" spans="1:31" ht="21.5">
      <c r="A11" s="37">
        <v>8</v>
      </c>
      <c r="B11" s="32" t="s">
        <v>83</v>
      </c>
      <c r="C11" s="31" t="s">
        <v>74</v>
      </c>
      <c r="D11" s="31">
        <v>3.38</v>
      </c>
      <c r="E11" s="31">
        <v>30.4</v>
      </c>
      <c r="F11" s="31">
        <v>13695.51</v>
      </c>
      <c r="G11" s="33"/>
      <c r="H11" s="31">
        <v>18.260000000000002</v>
      </c>
      <c r="I11" s="31">
        <v>14.23</v>
      </c>
      <c r="J11" s="31">
        <v>35.76</v>
      </c>
      <c r="K11" s="31">
        <v>10.59</v>
      </c>
      <c r="L11" s="89"/>
      <c r="M11" s="89"/>
      <c r="N11" s="33"/>
      <c r="O11" s="90"/>
    </row>
    <row r="12" spans="1:31" ht="21.5">
      <c r="A12" s="37">
        <v>9</v>
      </c>
      <c r="B12" s="32" t="s">
        <v>84</v>
      </c>
      <c r="C12" s="31" t="s">
        <v>74</v>
      </c>
      <c r="D12" s="31">
        <v>2.89</v>
      </c>
      <c r="E12" s="31">
        <v>26.03</v>
      </c>
      <c r="F12" s="31">
        <v>5920.4</v>
      </c>
      <c r="G12" s="33"/>
      <c r="H12" s="31">
        <v>9.4</v>
      </c>
      <c r="I12" s="31">
        <v>5.9</v>
      </c>
      <c r="J12" s="31">
        <v>26.13</v>
      </c>
      <c r="K12" s="31">
        <v>2.27</v>
      </c>
      <c r="L12" s="89"/>
      <c r="M12" s="89"/>
      <c r="N12" s="33"/>
      <c r="O12" s="90"/>
    </row>
    <row r="13" spans="1:31" ht="21.5">
      <c r="A13" s="37">
        <v>10</v>
      </c>
      <c r="B13" s="32" t="s">
        <v>85</v>
      </c>
      <c r="C13" s="31" t="s">
        <v>74</v>
      </c>
      <c r="D13" s="31">
        <v>5.58</v>
      </c>
      <c r="E13" s="31">
        <v>59.9</v>
      </c>
      <c r="F13" s="31">
        <v>19972.75</v>
      </c>
      <c r="G13" s="33"/>
      <c r="H13" s="31">
        <v>26.63</v>
      </c>
      <c r="I13" s="31">
        <v>7.42</v>
      </c>
      <c r="J13" s="31"/>
      <c r="K13" s="31"/>
      <c r="L13" s="89"/>
      <c r="M13" s="89"/>
      <c r="N13" s="33"/>
      <c r="O13" s="90"/>
    </row>
    <row r="14" spans="1:31" ht="21.5">
      <c r="A14" s="37">
        <v>11</v>
      </c>
      <c r="B14" s="32" t="s">
        <v>86</v>
      </c>
      <c r="C14" s="31" t="s">
        <v>74</v>
      </c>
      <c r="D14" s="31">
        <v>4.5999999999999996</v>
      </c>
      <c r="E14" s="31">
        <v>46</v>
      </c>
      <c r="F14" s="31">
        <v>8222.9</v>
      </c>
      <c r="G14" s="33"/>
      <c r="H14" s="31">
        <v>13.7</v>
      </c>
      <c r="I14" s="31">
        <v>18</v>
      </c>
      <c r="J14" s="31">
        <v>46</v>
      </c>
      <c r="K14" s="31">
        <v>5</v>
      </c>
      <c r="L14" s="89"/>
      <c r="M14" s="89"/>
      <c r="N14" s="33"/>
      <c r="O14" s="90"/>
    </row>
    <row r="15" spans="1:31" ht="21.5">
      <c r="A15" s="37">
        <v>12</v>
      </c>
      <c r="B15" s="32" t="s">
        <v>87</v>
      </c>
      <c r="C15" s="31" t="s">
        <v>88</v>
      </c>
      <c r="D15" s="31">
        <v>2.56</v>
      </c>
      <c r="E15" s="31">
        <v>25.92</v>
      </c>
      <c r="F15" s="31">
        <v>8840.3700000000008</v>
      </c>
      <c r="G15" s="33"/>
      <c r="H15" s="31">
        <v>11.79</v>
      </c>
      <c r="I15" s="31">
        <v>4.7</v>
      </c>
      <c r="J15" s="31"/>
      <c r="K15" s="31"/>
      <c r="L15" s="89"/>
      <c r="M15" s="89"/>
      <c r="N15" s="33"/>
      <c r="O15" s="90"/>
    </row>
    <row r="16" spans="1:31" ht="21.5">
      <c r="A16" s="37">
        <v>13</v>
      </c>
      <c r="B16" s="32" t="s">
        <v>83</v>
      </c>
      <c r="C16" s="31" t="s">
        <v>80</v>
      </c>
      <c r="D16" s="35">
        <v>1.63</v>
      </c>
      <c r="E16" s="35">
        <v>16.03</v>
      </c>
      <c r="F16" s="35">
        <v>7201.02</v>
      </c>
      <c r="G16" s="33"/>
      <c r="H16" s="31">
        <v>8.5</v>
      </c>
      <c r="I16" s="31"/>
      <c r="J16" s="31">
        <v>16.03</v>
      </c>
      <c r="K16" s="31"/>
      <c r="L16" s="89"/>
      <c r="M16" s="89"/>
      <c r="N16" s="33"/>
      <c r="O16" s="90"/>
    </row>
    <row r="17" spans="1:16" ht="21.5">
      <c r="A17" s="37">
        <v>14</v>
      </c>
      <c r="B17" s="32" t="s">
        <v>89</v>
      </c>
      <c r="C17" s="31" t="s">
        <v>90</v>
      </c>
      <c r="D17" s="31">
        <v>1.0900000000000001</v>
      </c>
      <c r="E17" s="31">
        <v>10.96</v>
      </c>
      <c r="F17" s="31">
        <v>3521.35</v>
      </c>
      <c r="G17" s="33"/>
      <c r="H17" s="31">
        <v>3</v>
      </c>
      <c r="I17" s="31"/>
      <c r="J17" s="31"/>
      <c r="K17" s="31"/>
      <c r="L17" s="89"/>
      <c r="M17" s="89"/>
      <c r="N17" s="33"/>
      <c r="O17" s="90"/>
    </row>
    <row r="18" spans="1:16" ht="21.5">
      <c r="A18" s="37">
        <v>15</v>
      </c>
      <c r="B18" s="32" t="s">
        <v>91</v>
      </c>
      <c r="C18" s="31" t="s">
        <v>90</v>
      </c>
      <c r="D18" s="31">
        <v>1.3</v>
      </c>
      <c r="E18" s="31">
        <v>12.9</v>
      </c>
      <c r="F18" s="31">
        <v>3212.19</v>
      </c>
      <c r="G18" s="33"/>
      <c r="H18" s="31">
        <v>4</v>
      </c>
      <c r="I18" s="31"/>
      <c r="J18" s="31"/>
      <c r="K18" s="31"/>
      <c r="L18" s="89"/>
      <c r="M18" s="89"/>
      <c r="N18" s="33"/>
      <c r="O18" s="90"/>
    </row>
    <row r="19" spans="1:16" ht="21.5">
      <c r="A19" s="37">
        <v>16</v>
      </c>
      <c r="B19" s="32" t="s">
        <v>92</v>
      </c>
      <c r="C19" s="31" t="s">
        <v>90</v>
      </c>
      <c r="D19" s="31">
        <v>0.81</v>
      </c>
      <c r="E19" s="31">
        <v>8.16</v>
      </c>
      <c r="F19" s="31">
        <v>5467.4</v>
      </c>
      <c r="G19" s="33"/>
      <c r="H19" s="31">
        <v>9.9</v>
      </c>
      <c r="I19" s="31"/>
      <c r="J19" s="31">
        <v>8.16</v>
      </c>
      <c r="K19" s="31">
        <v>8.16</v>
      </c>
      <c r="L19" s="89"/>
      <c r="M19" s="89"/>
      <c r="N19" s="33"/>
      <c r="O19" s="90"/>
    </row>
    <row r="20" spans="1:16" ht="21.5">
      <c r="A20" s="37">
        <v>17</v>
      </c>
      <c r="B20" s="32" t="s">
        <v>93</v>
      </c>
      <c r="C20" s="31" t="s">
        <v>95</v>
      </c>
      <c r="D20" s="31">
        <v>4.55</v>
      </c>
      <c r="E20" s="31">
        <v>45.52</v>
      </c>
      <c r="F20" s="31">
        <v>9424.39</v>
      </c>
      <c r="G20" s="33"/>
      <c r="H20" s="31">
        <v>18.850000000000001</v>
      </c>
      <c r="I20" s="31">
        <v>6.21</v>
      </c>
      <c r="J20" s="31">
        <v>45.52</v>
      </c>
      <c r="K20" s="31">
        <v>45.52</v>
      </c>
      <c r="L20" s="89"/>
      <c r="M20" s="89"/>
      <c r="N20" s="33"/>
      <c r="O20" s="90"/>
      <c r="P20" s="27"/>
    </row>
    <row r="21" spans="1:16" ht="21.5">
      <c r="A21" s="37">
        <v>18</v>
      </c>
      <c r="B21" s="32" t="s">
        <v>94</v>
      </c>
      <c r="C21" s="31" t="s">
        <v>74</v>
      </c>
      <c r="D21" s="31">
        <v>5.59</v>
      </c>
      <c r="E21" s="31">
        <v>55.92</v>
      </c>
      <c r="F21" s="31">
        <v>18709</v>
      </c>
      <c r="G21" s="33"/>
      <c r="H21" s="31">
        <v>23.45</v>
      </c>
      <c r="I21" s="31">
        <v>5.13</v>
      </c>
      <c r="J21" s="31">
        <v>55.92</v>
      </c>
      <c r="K21" s="31">
        <v>55.92</v>
      </c>
      <c r="L21" s="89"/>
      <c r="M21" s="89"/>
      <c r="N21" s="33"/>
      <c r="O21" s="90"/>
      <c r="P21" s="28"/>
    </row>
    <row r="22" spans="1:16" ht="21.5">
      <c r="A22" s="37"/>
      <c r="B22" s="91" t="s">
        <v>98</v>
      </c>
      <c r="C22" s="91"/>
      <c r="D22" s="29">
        <f>SUM(D4:D21)</f>
        <v>81.3</v>
      </c>
      <c r="E22" s="29">
        <f>SUM(E4:E21)</f>
        <v>545.13</v>
      </c>
      <c r="F22" s="29">
        <f>SUM(F4:F21)</f>
        <v>217888.44999999995</v>
      </c>
      <c r="G22" s="36"/>
      <c r="H22" s="29">
        <f>SUM(H4:H21)</f>
        <v>333.28</v>
      </c>
      <c r="I22" s="29">
        <f>SUM(I4:I21)</f>
        <v>160.38999999999999</v>
      </c>
      <c r="J22" s="29">
        <f>SUM(J4:J21)</f>
        <v>692.37999999999988</v>
      </c>
      <c r="K22" s="29">
        <f>SUM(K4:K21)</f>
        <v>354.90000000000003</v>
      </c>
      <c r="L22" s="91"/>
      <c r="M22" s="91"/>
      <c r="N22" s="36"/>
      <c r="O22" s="29"/>
    </row>
    <row r="23" spans="1:16" ht="21.5">
      <c r="A23" s="24"/>
      <c r="B23" s="25"/>
      <c r="C23" s="25"/>
      <c r="D23" s="25"/>
      <c r="E23" s="25"/>
      <c r="F23" s="25"/>
      <c r="G23" s="26"/>
      <c r="H23" s="25"/>
      <c r="I23" s="25"/>
      <c r="J23" s="25"/>
      <c r="K23" s="25"/>
      <c r="L23" s="92"/>
      <c r="M23" s="92"/>
      <c r="N23" s="26"/>
      <c r="O23" s="25"/>
    </row>
    <row r="24" spans="1:16" ht="21.5">
      <c r="A24" s="24"/>
      <c r="B24" s="25"/>
      <c r="C24" s="25"/>
      <c r="D24" s="25"/>
      <c r="E24" s="25"/>
      <c r="F24" s="25"/>
      <c r="G24" s="26"/>
      <c r="H24" s="25"/>
      <c r="I24" s="25"/>
      <c r="J24" s="25"/>
      <c r="K24" s="25"/>
      <c r="L24" s="92"/>
      <c r="M24" s="92"/>
      <c r="N24" s="26"/>
      <c r="O24" s="25"/>
    </row>
    <row r="25" spans="1:16" ht="21.5">
      <c r="A25" s="24"/>
      <c r="B25" s="25"/>
      <c r="C25" s="25"/>
      <c r="D25" s="25"/>
      <c r="E25" s="25"/>
      <c r="F25" s="25"/>
      <c r="G25" s="26"/>
      <c r="H25" s="25"/>
      <c r="I25" s="25"/>
      <c r="J25" s="25"/>
      <c r="K25" s="25"/>
      <c r="L25" s="92"/>
      <c r="M25" s="92"/>
      <c r="N25" s="26"/>
      <c r="O25" s="25"/>
    </row>
    <row r="26" spans="1:16" ht="21.5">
      <c r="A26" s="24"/>
      <c r="B26" s="25"/>
      <c r="C26" s="25"/>
      <c r="D26" s="25"/>
      <c r="E26" s="25"/>
      <c r="F26" s="25"/>
      <c r="G26" s="26"/>
      <c r="H26" s="25"/>
      <c r="I26" s="25"/>
      <c r="J26" s="25"/>
      <c r="K26" s="25"/>
      <c r="L26" s="92"/>
      <c r="M26" s="92"/>
      <c r="N26" s="26"/>
      <c r="O26" s="25"/>
    </row>
    <row r="27" spans="1:16" ht="21.5">
      <c r="A27" s="24"/>
      <c r="B27" s="25"/>
      <c r="C27" s="25"/>
      <c r="D27" s="25"/>
      <c r="E27" s="25"/>
      <c r="F27" s="25"/>
      <c r="G27" s="26"/>
      <c r="H27" s="25"/>
      <c r="I27" s="25"/>
      <c r="J27" s="25"/>
      <c r="K27" s="25"/>
      <c r="L27" s="92"/>
      <c r="M27" s="92"/>
      <c r="N27" s="26"/>
      <c r="O27" s="25"/>
    </row>
    <row r="28" spans="1:16" ht="21.5">
      <c r="A28" s="24"/>
      <c r="B28" s="25"/>
      <c r="C28" s="25"/>
      <c r="D28" s="25"/>
      <c r="E28" s="25"/>
      <c r="F28" s="25"/>
      <c r="G28" s="26"/>
      <c r="H28" s="25"/>
      <c r="I28" s="25"/>
      <c r="J28" s="25"/>
      <c r="K28" s="25"/>
      <c r="L28" s="92"/>
      <c r="M28" s="92"/>
      <c r="N28" s="26"/>
      <c r="O28" s="25"/>
    </row>
    <row r="29" spans="1:16" ht="21.5">
      <c r="A29" s="24"/>
      <c r="B29" s="25"/>
      <c r="C29" s="25"/>
      <c r="D29" s="25"/>
      <c r="E29" s="25"/>
      <c r="F29" s="25"/>
      <c r="G29" s="26"/>
      <c r="H29" s="25"/>
      <c r="I29" s="25"/>
      <c r="J29" s="25"/>
      <c r="K29" s="25"/>
      <c r="L29" s="92"/>
      <c r="M29" s="92"/>
      <c r="N29" s="26"/>
      <c r="O29" s="25"/>
    </row>
    <row r="30" spans="1:16" ht="21.5">
      <c r="A30" s="24"/>
      <c r="B30" s="25"/>
      <c r="C30" s="25"/>
      <c r="D30" s="25"/>
      <c r="E30" s="25"/>
      <c r="F30" s="25"/>
      <c r="G30" s="26"/>
      <c r="H30" s="25"/>
      <c r="I30" s="25"/>
      <c r="J30" s="25"/>
      <c r="K30" s="25"/>
      <c r="L30" s="92"/>
      <c r="M30" s="92"/>
      <c r="N30" s="26"/>
      <c r="O30" s="25"/>
    </row>
    <row r="31" spans="1:16" ht="21.5">
      <c r="A31" s="24"/>
      <c r="B31" s="25"/>
      <c r="C31" s="25"/>
      <c r="D31" s="25"/>
      <c r="E31" s="25"/>
      <c r="F31" s="25"/>
      <c r="G31" s="26"/>
      <c r="H31" s="25"/>
      <c r="I31" s="25"/>
      <c r="J31" s="25"/>
      <c r="K31" s="25"/>
      <c r="L31" s="92"/>
      <c r="M31" s="92"/>
      <c r="N31" s="26"/>
      <c r="O31" s="25"/>
    </row>
    <row r="32" spans="1:16" ht="21.5">
      <c r="A32" s="24"/>
      <c r="B32" s="25"/>
      <c r="C32" s="25"/>
      <c r="D32" s="25"/>
      <c r="E32" s="25"/>
      <c r="F32" s="25"/>
      <c r="G32" s="26"/>
      <c r="H32" s="25"/>
      <c r="I32" s="25"/>
      <c r="J32" s="25"/>
      <c r="K32" s="25"/>
      <c r="L32" s="92"/>
      <c r="M32" s="92"/>
      <c r="N32" s="26"/>
      <c r="O32" s="25"/>
    </row>
  </sheetData>
  <mergeCells count="43">
    <mergeCell ref="L31:M31"/>
    <mergeCell ref="L32:M32"/>
    <mergeCell ref="L25:M25"/>
    <mergeCell ref="L26:M26"/>
    <mergeCell ref="L27:M27"/>
    <mergeCell ref="L28:M28"/>
    <mergeCell ref="L29:M29"/>
    <mergeCell ref="L30:M30"/>
    <mergeCell ref="L10:M10"/>
    <mergeCell ref="L11:M11"/>
    <mergeCell ref="L24:M24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J2:J3"/>
    <mergeCell ref="K2:K3"/>
    <mergeCell ref="L7:M7"/>
    <mergeCell ref="L8:M8"/>
    <mergeCell ref="L9:M9"/>
    <mergeCell ref="A1:A3"/>
    <mergeCell ref="O2:O3"/>
    <mergeCell ref="L2:M3"/>
    <mergeCell ref="O5:O21"/>
    <mergeCell ref="B22:C22"/>
    <mergeCell ref="B1:B3"/>
    <mergeCell ref="C1:C3"/>
    <mergeCell ref="D2:D3"/>
    <mergeCell ref="E2:E3"/>
    <mergeCell ref="H2:H3"/>
    <mergeCell ref="L12:M12"/>
    <mergeCell ref="D1:M1"/>
    <mergeCell ref="L4:M4"/>
    <mergeCell ref="L5:M5"/>
    <mergeCell ref="L6:M6"/>
    <mergeCell ref="I2:I3"/>
  </mergeCells>
  <pageMargins left="0.7" right="0.7" top="0.75" bottom="0.75" header="0.3" footer="0.3"/>
  <pageSetup scale="7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05"/>
  <sheetViews>
    <sheetView tabSelected="1" topLeftCell="A83" workbookViewId="0">
      <selection activeCell="G101" sqref="G101"/>
    </sheetView>
  </sheetViews>
  <sheetFormatPr defaultColWidth="9.1796875" defaultRowHeight="17.5"/>
  <cols>
    <col min="1" max="1" width="9.08984375" style="39" bestFit="1" customWidth="1"/>
    <col min="2" max="2" width="18.453125" style="38" bestFit="1" customWidth="1"/>
    <col min="3" max="3" width="11.7265625" style="38" bestFit="1" customWidth="1"/>
    <col min="4" max="4" width="11.7265625" style="38" customWidth="1"/>
    <col min="5" max="5" width="7.81640625" style="38" customWidth="1"/>
    <col min="6" max="6" width="10.26953125" style="38" customWidth="1"/>
    <col min="7" max="7" width="6.81640625" style="38" customWidth="1"/>
    <col min="8" max="8" width="9.1796875" style="38"/>
    <col min="9" max="9" width="5.453125" style="38" customWidth="1"/>
    <col min="10" max="10" width="9.1796875" style="38"/>
    <col min="11" max="11" width="7.7265625" style="38" customWidth="1"/>
    <col min="12" max="12" width="9.1796875" style="38"/>
    <col min="13" max="13" width="8.7265625" style="38" customWidth="1"/>
    <col min="14" max="14" width="10.453125" style="38" customWidth="1"/>
    <col min="15" max="15" width="14.54296875" style="38" customWidth="1"/>
    <col min="16" max="16" width="13.453125" style="38" customWidth="1"/>
    <col min="17" max="17" width="11.7265625" style="38" customWidth="1"/>
    <col min="18" max="18" width="11.26953125" style="38" customWidth="1"/>
    <col min="19" max="16384" width="9.1796875" style="38"/>
  </cols>
  <sheetData>
    <row r="1" spans="1:18">
      <c r="A1" s="48"/>
    </row>
    <row r="2" spans="1:18" s="53" customFormat="1" ht="21.5">
      <c r="A2" s="93" t="s">
        <v>130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8" s="53" customFormat="1" ht="14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8">
      <c r="A4" s="101" t="s">
        <v>122</v>
      </c>
      <c r="B4" s="101" t="s">
        <v>124</v>
      </c>
      <c r="C4" s="99" t="s">
        <v>72</v>
      </c>
      <c r="D4" s="55" t="s">
        <v>103</v>
      </c>
      <c r="E4" s="55"/>
      <c r="F4" s="55" t="s">
        <v>104</v>
      </c>
      <c r="G4" s="55"/>
      <c r="H4" s="55" t="s">
        <v>105</v>
      </c>
      <c r="I4" s="55"/>
      <c r="J4" s="55" t="s">
        <v>106</v>
      </c>
      <c r="K4" s="55"/>
      <c r="L4" s="55" t="s">
        <v>107</v>
      </c>
      <c r="M4" s="55"/>
      <c r="N4" s="55" t="s">
        <v>108</v>
      </c>
      <c r="O4" s="55" t="s">
        <v>109</v>
      </c>
      <c r="P4" s="55" t="s">
        <v>110</v>
      </c>
      <c r="Q4" s="55" t="s">
        <v>111</v>
      </c>
      <c r="R4" s="55" t="s">
        <v>113</v>
      </c>
    </row>
    <row r="5" spans="1:18">
      <c r="A5" s="99"/>
      <c r="B5" s="99"/>
      <c r="C5" s="99"/>
      <c r="D5" s="55" t="s">
        <v>101</v>
      </c>
      <c r="E5" s="55" t="s">
        <v>102</v>
      </c>
      <c r="F5" s="55" t="s">
        <v>101</v>
      </c>
      <c r="G5" s="55" t="s">
        <v>102</v>
      </c>
      <c r="H5" s="55" t="s">
        <v>101</v>
      </c>
      <c r="I5" s="55" t="s">
        <v>102</v>
      </c>
      <c r="J5" s="55" t="s">
        <v>101</v>
      </c>
      <c r="K5" s="55" t="s">
        <v>102</v>
      </c>
      <c r="L5" s="55" t="s">
        <v>101</v>
      </c>
      <c r="M5" s="55" t="s">
        <v>102</v>
      </c>
      <c r="N5" s="55"/>
      <c r="O5" s="55"/>
      <c r="P5" s="55"/>
      <c r="Q5" s="55"/>
      <c r="R5" s="55"/>
    </row>
    <row r="6" spans="1:18">
      <c r="A6" s="42" t="s">
        <v>123</v>
      </c>
      <c r="B6" s="74">
        <v>1</v>
      </c>
      <c r="C6" s="44" t="s">
        <v>129</v>
      </c>
      <c r="D6" s="41">
        <v>11325.24</v>
      </c>
      <c r="E6" s="41">
        <v>30.96</v>
      </c>
      <c r="F6" s="41">
        <v>11618.46</v>
      </c>
      <c r="G6" s="41">
        <v>44.25</v>
      </c>
      <c r="H6" s="41">
        <v>2014.16</v>
      </c>
      <c r="I6" s="41">
        <v>0</v>
      </c>
      <c r="J6" s="41">
        <v>2393.16</v>
      </c>
      <c r="K6" s="41">
        <v>0</v>
      </c>
      <c r="L6" s="41">
        <v>7211.05</v>
      </c>
      <c r="M6" s="41">
        <v>44.25</v>
      </c>
      <c r="N6" s="41">
        <v>908800</v>
      </c>
      <c r="O6" s="41">
        <v>5660086</v>
      </c>
      <c r="P6" s="41">
        <v>1058197</v>
      </c>
      <c r="Q6" s="41">
        <v>943947</v>
      </c>
      <c r="R6" s="41"/>
    </row>
    <row r="7" spans="1:18">
      <c r="A7" s="42" t="s">
        <v>125</v>
      </c>
      <c r="B7" s="74">
        <v>11</v>
      </c>
      <c r="C7" s="44" t="s">
        <v>129</v>
      </c>
      <c r="D7" s="41">
        <v>158265.9</v>
      </c>
      <c r="E7" s="41">
        <v>285.17</v>
      </c>
      <c r="F7" s="41">
        <v>101171.74999999999</v>
      </c>
      <c r="G7" s="41">
        <v>361</v>
      </c>
      <c r="H7" s="41">
        <v>14852.15</v>
      </c>
      <c r="I7" s="41">
        <v>0</v>
      </c>
      <c r="J7" s="41">
        <v>6279.2599999999993</v>
      </c>
      <c r="K7" s="41">
        <v>53.75</v>
      </c>
      <c r="L7" s="41">
        <v>80040.540000000008</v>
      </c>
      <c r="M7" s="41">
        <v>281.25</v>
      </c>
      <c r="N7" s="41">
        <v>3798488.6</v>
      </c>
      <c r="O7" s="41">
        <v>33080705.029999997</v>
      </c>
      <c r="P7" s="41">
        <v>10133017</v>
      </c>
      <c r="Q7" s="41">
        <v>13503293.370000001</v>
      </c>
      <c r="R7" s="41"/>
    </row>
    <row r="8" spans="1:18">
      <c r="A8" s="42" t="s">
        <v>126</v>
      </c>
      <c r="B8" s="74">
        <v>7</v>
      </c>
      <c r="C8" s="44" t="s">
        <v>129</v>
      </c>
      <c r="D8" s="41">
        <f t="shared" ref="D8:Q8" si="0">SUM(D1:D7)</f>
        <v>169591.13999999998</v>
      </c>
      <c r="E8" s="41">
        <f t="shared" si="0"/>
        <v>316.13</v>
      </c>
      <c r="F8" s="41">
        <f t="shared" si="0"/>
        <v>112790.20999999999</v>
      </c>
      <c r="G8" s="41">
        <f t="shared" si="0"/>
        <v>405.25</v>
      </c>
      <c r="H8" s="41">
        <f t="shared" si="0"/>
        <v>16866.310000000001</v>
      </c>
      <c r="I8" s="41">
        <f t="shared" si="0"/>
        <v>0</v>
      </c>
      <c r="J8" s="41">
        <f t="shared" si="0"/>
        <v>8672.4199999999983</v>
      </c>
      <c r="K8" s="41">
        <f t="shared" si="0"/>
        <v>53.75</v>
      </c>
      <c r="L8" s="41">
        <f t="shared" si="0"/>
        <v>87251.590000000011</v>
      </c>
      <c r="M8" s="41">
        <f t="shared" si="0"/>
        <v>325.5</v>
      </c>
      <c r="N8" s="41">
        <f t="shared" si="0"/>
        <v>4707288.5999999996</v>
      </c>
      <c r="O8" s="41">
        <f t="shared" si="0"/>
        <v>38740791.030000001</v>
      </c>
      <c r="P8" s="41">
        <f t="shared" si="0"/>
        <v>11191214</v>
      </c>
      <c r="Q8" s="41">
        <f t="shared" si="0"/>
        <v>14447240.370000001</v>
      </c>
      <c r="R8" s="41"/>
    </row>
    <row r="9" spans="1:18">
      <c r="A9" s="42" t="s">
        <v>128</v>
      </c>
      <c r="B9" s="74">
        <v>0</v>
      </c>
      <c r="C9" s="50"/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41"/>
    </row>
    <row r="10" spans="1:18">
      <c r="A10" s="42"/>
      <c r="B10" s="45"/>
      <c r="C10" s="5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18">
      <c r="A11" s="42"/>
      <c r="B11" s="45"/>
      <c r="C11" s="5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</row>
    <row r="12" spans="1:18">
      <c r="A12" s="42"/>
      <c r="B12" s="45" t="s">
        <v>98</v>
      </c>
      <c r="C12" s="50"/>
      <c r="D12" s="41">
        <f>SUM(D6:D11)</f>
        <v>339182.27999999997</v>
      </c>
      <c r="E12" s="41">
        <f t="shared" ref="E12" si="1">SUM(E6:E11)</f>
        <v>632.26</v>
      </c>
      <c r="F12" s="41">
        <f t="shared" ref="F12" si="2">SUM(F6:F11)</f>
        <v>225580.41999999998</v>
      </c>
      <c r="G12" s="41">
        <f t="shared" ref="G12" si="3">SUM(G6:G11)</f>
        <v>810.5</v>
      </c>
      <c r="H12" s="41">
        <f t="shared" ref="H12" si="4">SUM(H6:H11)</f>
        <v>33732.620000000003</v>
      </c>
      <c r="I12" s="41">
        <f t="shared" ref="I12" si="5">SUM(I6:I11)</f>
        <v>0</v>
      </c>
      <c r="J12" s="41">
        <f t="shared" ref="J12" si="6">SUM(J6:J11)</f>
        <v>17344.839999999997</v>
      </c>
      <c r="K12" s="41">
        <f t="shared" ref="K12" si="7">SUM(K6:K11)</f>
        <v>107.5</v>
      </c>
      <c r="L12" s="41">
        <f t="shared" ref="L12" si="8">SUM(L6:L11)</f>
        <v>174503.18000000002</v>
      </c>
      <c r="M12" s="41">
        <f t="shared" ref="M12" si="9">SUM(M6:M11)</f>
        <v>651</v>
      </c>
      <c r="N12" s="41">
        <f t="shared" ref="N12" si="10">SUM(N6:N11)</f>
        <v>9414577.1999999993</v>
      </c>
      <c r="O12" s="41">
        <f t="shared" ref="O12" si="11">SUM(O6:O11)</f>
        <v>77481582.060000002</v>
      </c>
      <c r="P12" s="41">
        <f t="shared" ref="P12" si="12">SUM(P6:P11)</f>
        <v>22382428</v>
      </c>
      <c r="Q12" s="41">
        <f t="shared" ref="Q12" si="13">SUM(Q6:Q11)</f>
        <v>28894480.740000002</v>
      </c>
      <c r="R12" s="41"/>
    </row>
    <row r="13" spans="1:18" s="52" customFormat="1">
      <c r="A13" s="40"/>
      <c r="B13" s="54"/>
      <c r="C13" s="51"/>
    </row>
    <row r="14" spans="1:18" s="52" customFormat="1">
      <c r="A14" s="40"/>
      <c r="B14" s="54"/>
      <c r="C14" s="51"/>
    </row>
    <row r="15" spans="1:18" s="52" customFormat="1">
      <c r="A15" s="40"/>
      <c r="B15" s="54"/>
      <c r="C15" s="51"/>
    </row>
    <row r="16" spans="1:18" s="52" customFormat="1">
      <c r="A16" s="51"/>
    </row>
    <row r="17" spans="1:18" s="52" customFormat="1">
      <c r="A17" s="51"/>
    </row>
    <row r="18" spans="1:18" s="53" customFormat="1" ht="21.5">
      <c r="A18" s="93" t="s">
        <v>120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</row>
    <row r="19" spans="1:18" s="53" customFormat="1" ht="14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</row>
    <row r="20" spans="1:18">
      <c r="A20" s="99" t="s">
        <v>99</v>
      </c>
      <c r="B20" s="99" t="s">
        <v>100</v>
      </c>
      <c r="C20" s="99" t="s">
        <v>72</v>
      </c>
      <c r="D20" s="55" t="s">
        <v>103</v>
      </c>
      <c r="E20" s="55"/>
      <c r="F20" s="55" t="s">
        <v>104</v>
      </c>
      <c r="G20" s="55"/>
      <c r="H20" s="55" t="s">
        <v>105</v>
      </c>
      <c r="I20" s="55"/>
      <c r="J20" s="55" t="s">
        <v>106</v>
      </c>
      <c r="K20" s="55"/>
      <c r="L20" s="55" t="s">
        <v>107</v>
      </c>
      <c r="M20" s="55"/>
      <c r="N20" s="55" t="s">
        <v>108</v>
      </c>
      <c r="O20" s="55" t="s">
        <v>109</v>
      </c>
      <c r="P20" s="55" t="s">
        <v>110</v>
      </c>
      <c r="Q20" s="55" t="s">
        <v>111</v>
      </c>
      <c r="R20" s="55" t="s">
        <v>113</v>
      </c>
    </row>
    <row r="21" spans="1:18">
      <c r="A21" s="99"/>
      <c r="B21" s="99"/>
      <c r="C21" s="99"/>
      <c r="D21" s="55" t="s">
        <v>101</v>
      </c>
      <c r="E21" s="55" t="s">
        <v>102</v>
      </c>
      <c r="F21" s="55" t="s">
        <v>101</v>
      </c>
      <c r="G21" s="55" t="s">
        <v>102</v>
      </c>
      <c r="H21" s="55" t="s">
        <v>101</v>
      </c>
      <c r="I21" s="55" t="s">
        <v>102</v>
      </c>
      <c r="J21" s="55" t="s">
        <v>101</v>
      </c>
      <c r="K21" s="55" t="s">
        <v>102</v>
      </c>
      <c r="L21" s="55" t="s">
        <v>101</v>
      </c>
      <c r="M21" s="55" t="s">
        <v>102</v>
      </c>
      <c r="N21" s="55"/>
      <c r="O21" s="55"/>
      <c r="P21" s="55"/>
      <c r="Q21" s="55"/>
      <c r="R21" s="55"/>
    </row>
    <row r="22" spans="1:18">
      <c r="A22" s="42">
        <v>1</v>
      </c>
      <c r="B22" s="45" t="s">
        <v>76</v>
      </c>
      <c r="C22" s="50" t="s">
        <v>74</v>
      </c>
      <c r="D22" s="41">
        <v>11325.24</v>
      </c>
      <c r="E22" s="41">
        <v>30.96</v>
      </c>
      <c r="F22" s="41">
        <v>11618.46</v>
      </c>
      <c r="G22" s="41">
        <v>44.25</v>
      </c>
      <c r="H22" s="41">
        <v>2014.16</v>
      </c>
      <c r="I22" s="41">
        <v>0</v>
      </c>
      <c r="J22" s="41">
        <v>2393.16</v>
      </c>
      <c r="K22" s="41">
        <v>0</v>
      </c>
      <c r="L22" s="41">
        <v>7211.05</v>
      </c>
      <c r="M22" s="41">
        <v>44.25</v>
      </c>
      <c r="N22" s="41">
        <v>908800</v>
      </c>
      <c r="O22" s="41">
        <v>5660086</v>
      </c>
      <c r="P22" s="41">
        <v>1058197</v>
      </c>
      <c r="Q22" s="41">
        <v>943947</v>
      </c>
      <c r="R22" s="41"/>
    </row>
    <row r="23" spans="1:18">
      <c r="A23" s="42"/>
      <c r="B23" s="45"/>
      <c r="C23" s="50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</row>
    <row r="24" spans="1:18">
      <c r="A24" s="42"/>
      <c r="B24" s="45"/>
      <c r="C24" s="50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</row>
    <row r="25" spans="1:18">
      <c r="A25" s="42"/>
      <c r="B25" s="45"/>
      <c r="C25" s="5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</row>
    <row r="26" spans="1:18">
      <c r="A26" s="42"/>
      <c r="B26" s="45"/>
      <c r="C26" s="5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  <row r="27" spans="1:18">
      <c r="A27" s="42"/>
      <c r="B27" s="45"/>
      <c r="C27" s="5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</row>
    <row r="28" spans="1:18">
      <c r="A28" s="42"/>
      <c r="B28" s="45" t="s">
        <v>98</v>
      </c>
      <c r="C28" s="50"/>
      <c r="D28" s="41">
        <f>SUM(D22:D27)</f>
        <v>11325.24</v>
      </c>
      <c r="E28" s="41">
        <f t="shared" ref="E28:Q28" si="14">SUM(E22:E27)</f>
        <v>30.96</v>
      </c>
      <c r="F28" s="41">
        <f t="shared" si="14"/>
        <v>11618.46</v>
      </c>
      <c r="G28" s="41">
        <f t="shared" si="14"/>
        <v>44.25</v>
      </c>
      <c r="H28" s="41">
        <f t="shared" si="14"/>
        <v>2014.16</v>
      </c>
      <c r="I28" s="41">
        <f t="shared" si="14"/>
        <v>0</v>
      </c>
      <c r="J28" s="41">
        <f t="shared" si="14"/>
        <v>2393.16</v>
      </c>
      <c r="K28" s="41">
        <f t="shared" si="14"/>
        <v>0</v>
      </c>
      <c r="L28" s="41">
        <f t="shared" si="14"/>
        <v>7211.05</v>
      </c>
      <c r="M28" s="41">
        <f t="shared" si="14"/>
        <v>44.25</v>
      </c>
      <c r="N28" s="41">
        <f t="shared" si="14"/>
        <v>908800</v>
      </c>
      <c r="O28" s="41">
        <f t="shared" si="14"/>
        <v>5660086</v>
      </c>
      <c r="P28" s="41">
        <f t="shared" si="14"/>
        <v>1058197</v>
      </c>
      <c r="Q28" s="41">
        <f t="shared" si="14"/>
        <v>943947</v>
      </c>
      <c r="R28" s="41"/>
    </row>
    <row r="29" spans="1:18" s="52" customFormat="1">
      <c r="A29" s="40"/>
      <c r="B29" s="54"/>
      <c r="C29" s="51"/>
    </row>
    <row r="30" spans="1:18" s="52" customFormat="1">
      <c r="A30" s="40"/>
      <c r="B30" s="54"/>
      <c r="C30" s="51"/>
    </row>
    <row r="31" spans="1:18" s="52" customFormat="1">
      <c r="A31" s="40"/>
      <c r="B31" s="54"/>
      <c r="C31" s="51"/>
    </row>
    <row r="32" spans="1:18" s="53" customFormat="1" ht="21.5">
      <c r="A32" s="93" t="s">
        <v>121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18" s="52" customFormat="1" ht="21.5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8">
      <c r="A34" s="99" t="s">
        <v>99</v>
      </c>
      <c r="B34" s="99" t="s">
        <v>100</v>
      </c>
      <c r="C34" s="99" t="s">
        <v>72</v>
      </c>
      <c r="D34" s="55" t="s">
        <v>103</v>
      </c>
      <c r="E34" s="55"/>
      <c r="F34" s="55" t="s">
        <v>104</v>
      </c>
      <c r="G34" s="55"/>
      <c r="H34" s="55" t="s">
        <v>105</v>
      </c>
      <c r="I34" s="55"/>
      <c r="J34" s="55" t="s">
        <v>106</v>
      </c>
      <c r="K34" s="55"/>
      <c r="L34" s="55" t="s">
        <v>107</v>
      </c>
      <c r="M34" s="55"/>
      <c r="N34" s="97" t="s">
        <v>108</v>
      </c>
      <c r="O34" s="97" t="s">
        <v>109</v>
      </c>
      <c r="P34" s="97" t="s">
        <v>110</v>
      </c>
      <c r="Q34" s="97" t="s">
        <v>111</v>
      </c>
      <c r="R34" s="97" t="s">
        <v>113</v>
      </c>
    </row>
    <row r="35" spans="1:18">
      <c r="A35" s="99"/>
      <c r="B35" s="99"/>
      <c r="C35" s="99"/>
      <c r="D35" s="55" t="s">
        <v>101</v>
      </c>
      <c r="E35" s="55" t="s">
        <v>102</v>
      </c>
      <c r="F35" s="55" t="s">
        <v>101</v>
      </c>
      <c r="G35" s="55" t="s">
        <v>102</v>
      </c>
      <c r="H35" s="55" t="s">
        <v>101</v>
      </c>
      <c r="I35" s="55" t="s">
        <v>102</v>
      </c>
      <c r="J35" s="55" t="s">
        <v>101</v>
      </c>
      <c r="K35" s="55" t="s">
        <v>102</v>
      </c>
      <c r="L35" s="55" t="s">
        <v>101</v>
      </c>
      <c r="M35" s="55" t="s">
        <v>102</v>
      </c>
      <c r="N35" s="97"/>
      <c r="O35" s="97"/>
      <c r="P35" s="97"/>
      <c r="Q35" s="97"/>
      <c r="R35" s="97"/>
    </row>
    <row r="36" spans="1:18" s="69" customFormat="1" ht="20" customHeight="1">
      <c r="A36" s="66">
        <v>1</v>
      </c>
      <c r="B36" s="67" t="s">
        <v>76</v>
      </c>
      <c r="C36" s="67" t="s">
        <v>74</v>
      </c>
      <c r="D36" s="67">
        <v>14945.59</v>
      </c>
      <c r="E36" s="67">
        <v>37.96</v>
      </c>
      <c r="F36" s="67">
        <v>7370.93</v>
      </c>
      <c r="G36" s="67">
        <v>55.25</v>
      </c>
      <c r="H36" s="67">
        <v>723.69</v>
      </c>
      <c r="I36" s="67">
        <v>0</v>
      </c>
      <c r="J36" s="67">
        <v>634.29</v>
      </c>
      <c r="K36" s="67">
        <v>0</v>
      </c>
      <c r="L36" s="67">
        <v>6012.95</v>
      </c>
      <c r="M36" s="67">
        <v>55.25</v>
      </c>
      <c r="N36" s="67">
        <v>460691</v>
      </c>
      <c r="O36" s="67">
        <v>3498602</v>
      </c>
      <c r="P36" s="67">
        <v>1157425</v>
      </c>
      <c r="Q36" s="67">
        <v>566798</v>
      </c>
      <c r="R36" s="68" t="s">
        <v>116</v>
      </c>
    </row>
    <row r="37" spans="1:18">
      <c r="A37" s="42">
        <v>2</v>
      </c>
      <c r="B37" s="44" t="s">
        <v>77</v>
      </c>
      <c r="C37" s="44" t="s">
        <v>74</v>
      </c>
      <c r="D37" s="47">
        <v>5135.16</v>
      </c>
      <c r="E37" s="47">
        <v>10.4</v>
      </c>
      <c r="F37" s="47">
        <v>3400.99</v>
      </c>
      <c r="G37" s="47">
        <v>14</v>
      </c>
      <c r="H37" s="47">
        <v>1007.28</v>
      </c>
      <c r="I37" s="47">
        <v>0</v>
      </c>
      <c r="J37" s="47">
        <v>202.77</v>
      </c>
      <c r="K37" s="47">
        <v>0</v>
      </c>
      <c r="L37" s="47">
        <v>2191.0300000000002</v>
      </c>
      <c r="M37" s="47">
        <v>9</v>
      </c>
      <c r="N37" s="47">
        <v>131757</v>
      </c>
      <c r="O37" s="47">
        <v>1100745</v>
      </c>
      <c r="P37" s="47">
        <v>334455</v>
      </c>
      <c r="Q37" s="47">
        <v>193572</v>
      </c>
      <c r="R37" s="46" t="s">
        <v>117</v>
      </c>
    </row>
    <row r="38" spans="1:18">
      <c r="A38" s="42">
        <v>3</v>
      </c>
      <c r="B38" s="44" t="s">
        <v>78</v>
      </c>
      <c r="C38" s="44" t="s">
        <v>74</v>
      </c>
      <c r="D38" s="47">
        <v>12930.63</v>
      </c>
      <c r="E38" s="47">
        <v>18.149999999999999</v>
      </c>
      <c r="F38" s="47">
        <v>9408.3799999999992</v>
      </c>
      <c r="G38" s="47">
        <v>19</v>
      </c>
      <c r="H38" s="47">
        <v>2324.0100000000002</v>
      </c>
      <c r="I38" s="47">
        <v>0</v>
      </c>
      <c r="J38" s="47">
        <v>456.14</v>
      </c>
      <c r="K38" s="47">
        <v>7</v>
      </c>
      <c r="L38" s="47">
        <v>6628.22</v>
      </c>
      <c r="M38" s="47">
        <v>12</v>
      </c>
      <c r="N38" s="47">
        <v>321573</v>
      </c>
      <c r="O38" s="47">
        <v>3836215</v>
      </c>
      <c r="P38" s="47">
        <v>882247</v>
      </c>
      <c r="Q38" s="47">
        <v>639449</v>
      </c>
      <c r="R38" s="46" t="s">
        <v>117</v>
      </c>
    </row>
    <row r="39" spans="1:18">
      <c r="A39" s="42">
        <v>4</v>
      </c>
      <c r="B39" s="44" t="s">
        <v>79</v>
      </c>
      <c r="C39" s="44" t="s">
        <v>74</v>
      </c>
      <c r="D39" s="47">
        <v>10789.08</v>
      </c>
      <c r="E39" s="47">
        <v>18.46</v>
      </c>
      <c r="F39" s="47">
        <v>7943.8</v>
      </c>
      <c r="G39" s="47">
        <v>25.5</v>
      </c>
      <c r="H39" s="47">
        <v>1084.8</v>
      </c>
      <c r="I39" s="47">
        <v>0</v>
      </c>
      <c r="J39" s="47">
        <v>700</v>
      </c>
      <c r="K39" s="47">
        <v>9</v>
      </c>
      <c r="L39" s="47">
        <v>6158.96</v>
      </c>
      <c r="M39" s="47">
        <v>16.5</v>
      </c>
      <c r="N39" s="47">
        <v>264850</v>
      </c>
      <c r="O39" s="47">
        <v>2513910</v>
      </c>
      <c r="P39" s="47">
        <v>873267</v>
      </c>
      <c r="Q39" s="47">
        <v>454558</v>
      </c>
      <c r="R39" s="46" t="s">
        <v>117</v>
      </c>
    </row>
    <row r="40" spans="1:18">
      <c r="A40" s="42">
        <v>5</v>
      </c>
      <c r="B40" s="44" t="s">
        <v>81</v>
      </c>
      <c r="C40" s="44" t="s">
        <v>74</v>
      </c>
      <c r="D40" s="47">
        <v>18995.2</v>
      </c>
      <c r="E40" s="47">
        <v>30.93</v>
      </c>
      <c r="F40" s="47">
        <v>12816.05</v>
      </c>
      <c r="G40" s="47">
        <v>44.5</v>
      </c>
      <c r="H40" s="47">
        <v>1252.49</v>
      </c>
      <c r="I40" s="47">
        <v>0</v>
      </c>
      <c r="J40" s="47">
        <v>686.3</v>
      </c>
      <c r="K40" s="47">
        <v>7</v>
      </c>
      <c r="L40" s="47">
        <v>10877.27</v>
      </c>
      <c r="M40" s="47">
        <v>37.5</v>
      </c>
      <c r="N40" s="47"/>
      <c r="O40" s="47"/>
      <c r="P40" s="47"/>
      <c r="Q40" s="47"/>
      <c r="R40" s="41" t="s">
        <v>114</v>
      </c>
    </row>
    <row r="41" spans="1:18">
      <c r="A41" s="42">
        <v>6</v>
      </c>
      <c r="B41" s="44" t="s">
        <v>82</v>
      </c>
      <c r="C41" s="44" t="s">
        <v>74</v>
      </c>
      <c r="D41" s="47">
        <v>18534.43</v>
      </c>
      <c r="E41" s="47">
        <v>32.270000000000003</v>
      </c>
      <c r="F41" s="47">
        <v>9151.9</v>
      </c>
      <c r="G41" s="47">
        <v>28.5</v>
      </c>
      <c r="H41" s="47">
        <v>1895.85</v>
      </c>
      <c r="I41" s="47">
        <v>0</v>
      </c>
      <c r="J41" s="47">
        <v>540.78</v>
      </c>
      <c r="K41" s="47">
        <v>10</v>
      </c>
      <c r="L41" s="47">
        <v>6715.3</v>
      </c>
      <c r="M41" s="47">
        <v>18.5</v>
      </c>
      <c r="N41" s="47">
        <v>401728.6</v>
      </c>
      <c r="O41" s="47">
        <v>3514244.38</v>
      </c>
      <c r="P41" s="47">
        <v>957247</v>
      </c>
      <c r="Q41" s="47">
        <v>584638.37</v>
      </c>
      <c r="R41" s="46" t="s">
        <v>117</v>
      </c>
    </row>
    <row r="42" spans="1:18">
      <c r="A42" s="42">
        <v>7</v>
      </c>
      <c r="B42" s="44" t="s">
        <v>83</v>
      </c>
      <c r="C42" s="44" t="s">
        <v>74</v>
      </c>
      <c r="D42" s="47">
        <v>23226.38</v>
      </c>
      <c r="E42" s="47">
        <v>38.659999999999997</v>
      </c>
      <c r="F42" s="47">
        <v>14834.8</v>
      </c>
      <c r="G42" s="47">
        <v>57.5</v>
      </c>
      <c r="H42" s="47">
        <v>2711.81</v>
      </c>
      <c r="I42" s="47">
        <v>0</v>
      </c>
      <c r="J42" s="47">
        <v>1317.8</v>
      </c>
      <c r="K42" s="47">
        <v>0</v>
      </c>
      <c r="L42" s="47">
        <v>10805.3</v>
      </c>
      <c r="M42" s="47">
        <v>36.5</v>
      </c>
      <c r="N42" s="47">
        <v>540495</v>
      </c>
      <c r="O42" s="47">
        <v>4860811</v>
      </c>
      <c r="P42" s="47">
        <v>1607673</v>
      </c>
      <c r="Q42" s="47">
        <v>8681160</v>
      </c>
      <c r="R42" s="46" t="s">
        <v>117</v>
      </c>
    </row>
    <row r="43" spans="1:18">
      <c r="A43" s="42">
        <v>8</v>
      </c>
      <c r="B43" s="44" t="s">
        <v>84</v>
      </c>
      <c r="C43" s="44" t="s">
        <v>74</v>
      </c>
      <c r="D43" s="47">
        <v>6852.43</v>
      </c>
      <c r="E43" s="47">
        <v>11.12</v>
      </c>
      <c r="F43" s="47">
        <v>4788.2</v>
      </c>
      <c r="G43" s="47">
        <v>16</v>
      </c>
      <c r="H43" s="47">
        <v>760.84</v>
      </c>
      <c r="I43" s="47">
        <v>0</v>
      </c>
      <c r="J43" s="47">
        <v>559.07000000000005</v>
      </c>
      <c r="K43" s="47">
        <v>7</v>
      </c>
      <c r="L43" s="47">
        <v>3468.3</v>
      </c>
      <c r="M43" s="47">
        <v>9</v>
      </c>
      <c r="N43" s="47">
        <v>223154</v>
      </c>
      <c r="O43" s="47">
        <v>1745389.65</v>
      </c>
      <c r="P43" s="47">
        <v>623648</v>
      </c>
      <c r="Q43" s="47">
        <v>327435</v>
      </c>
      <c r="R43" s="46" t="s">
        <v>117</v>
      </c>
    </row>
    <row r="44" spans="1:18">
      <c r="A44" s="42">
        <v>10</v>
      </c>
      <c r="B44" s="44" t="s">
        <v>86</v>
      </c>
      <c r="C44" s="44" t="s">
        <v>74</v>
      </c>
      <c r="D44" s="47">
        <v>20651.82</v>
      </c>
      <c r="E44" s="47">
        <v>46.51</v>
      </c>
      <c r="F44" s="47">
        <v>14337.5</v>
      </c>
      <c r="G44" s="47">
        <v>46.75</v>
      </c>
      <c r="H44" s="47">
        <v>1589.97</v>
      </c>
      <c r="I44" s="47">
        <v>0</v>
      </c>
      <c r="J44" s="47">
        <v>824.25</v>
      </c>
      <c r="K44" s="47">
        <v>6.75</v>
      </c>
      <c r="L44" s="47">
        <v>11923.28</v>
      </c>
      <c r="M44" s="47">
        <v>40</v>
      </c>
      <c r="N44" s="47">
        <v>1021372</v>
      </c>
      <c r="O44" s="47">
        <v>6819881</v>
      </c>
      <c r="P44" s="47">
        <v>1711560</v>
      </c>
      <c r="Q44" s="47">
        <v>1177386</v>
      </c>
      <c r="R44" s="41" t="s">
        <v>115</v>
      </c>
    </row>
    <row r="45" spans="1:18" s="69" customFormat="1" ht="19" customHeight="1">
      <c r="A45" s="66">
        <v>11</v>
      </c>
      <c r="B45" s="67" t="s">
        <v>94</v>
      </c>
      <c r="C45" s="67" t="s">
        <v>74</v>
      </c>
      <c r="D45" s="67">
        <v>26205.18</v>
      </c>
      <c r="E45" s="67">
        <v>40.71</v>
      </c>
      <c r="F45" s="67">
        <v>17119.2</v>
      </c>
      <c r="G45" s="67">
        <v>54</v>
      </c>
      <c r="H45" s="67">
        <v>1501.41</v>
      </c>
      <c r="I45" s="67">
        <v>0</v>
      </c>
      <c r="J45" s="67">
        <v>357.86</v>
      </c>
      <c r="K45" s="67">
        <v>7</v>
      </c>
      <c r="L45" s="67">
        <v>15259.93</v>
      </c>
      <c r="M45" s="67">
        <v>47</v>
      </c>
      <c r="N45" s="67">
        <v>432868</v>
      </c>
      <c r="O45" s="67">
        <v>5190907</v>
      </c>
      <c r="P45" s="67">
        <v>1985495</v>
      </c>
      <c r="Q45" s="67">
        <v>878297</v>
      </c>
      <c r="R45" s="68" t="s">
        <v>116</v>
      </c>
    </row>
    <row r="46" spans="1:18">
      <c r="A46" s="50"/>
      <c r="B46" s="41" t="s">
        <v>98</v>
      </c>
      <c r="C46" s="41"/>
      <c r="D46" s="70">
        <f t="shared" ref="D46:Q46" si="15">SUM(D36:D45)</f>
        <v>158265.9</v>
      </c>
      <c r="E46" s="70">
        <f t="shared" si="15"/>
        <v>285.17</v>
      </c>
      <c r="F46" s="70">
        <f t="shared" si="15"/>
        <v>101171.74999999999</v>
      </c>
      <c r="G46" s="70">
        <f t="shared" si="15"/>
        <v>361</v>
      </c>
      <c r="H46" s="70">
        <f t="shared" si="15"/>
        <v>14852.15</v>
      </c>
      <c r="I46" s="70">
        <f t="shared" si="15"/>
        <v>0</v>
      </c>
      <c r="J46" s="70">
        <f t="shared" si="15"/>
        <v>6279.2599999999993</v>
      </c>
      <c r="K46" s="70">
        <f t="shared" si="15"/>
        <v>53.75</v>
      </c>
      <c r="L46" s="70">
        <f t="shared" si="15"/>
        <v>80040.540000000008</v>
      </c>
      <c r="M46" s="70">
        <f t="shared" si="15"/>
        <v>281.25</v>
      </c>
      <c r="N46" s="70">
        <f t="shared" si="15"/>
        <v>3798488.6</v>
      </c>
      <c r="O46" s="70">
        <f t="shared" si="15"/>
        <v>33080705.029999997</v>
      </c>
      <c r="P46" s="70">
        <f t="shared" si="15"/>
        <v>10133017</v>
      </c>
      <c r="Q46" s="70">
        <f t="shared" si="15"/>
        <v>13503293.370000001</v>
      </c>
      <c r="R46" s="41"/>
    </row>
    <row r="47" spans="1:18" s="52" customFormat="1">
      <c r="A47" s="51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8" s="52" customFormat="1">
      <c r="A48" s="51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8" s="52" customFormat="1">
      <c r="A49" s="51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1:18" s="52" customFormat="1">
      <c r="A50" s="51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8" s="52" customFormat="1">
      <c r="A51" s="51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1:18" s="52" customFormat="1">
      <c r="A52" s="51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8" s="53" customFormat="1" ht="21.5">
      <c r="A53" s="93" t="s">
        <v>112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</row>
    <row r="54" spans="1:18" s="52" customFormat="1" ht="21.5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</row>
    <row r="55" spans="1:18">
      <c r="A55" s="99" t="s">
        <v>99</v>
      </c>
      <c r="B55" s="99" t="s">
        <v>100</v>
      </c>
      <c r="C55" s="99" t="s">
        <v>72</v>
      </c>
      <c r="D55" s="55" t="s">
        <v>103</v>
      </c>
      <c r="E55" s="55"/>
      <c r="F55" s="55" t="s">
        <v>104</v>
      </c>
      <c r="G55" s="55"/>
      <c r="H55" s="55" t="s">
        <v>105</v>
      </c>
      <c r="I55" s="55"/>
      <c r="J55" s="55" t="s">
        <v>106</v>
      </c>
      <c r="K55" s="55"/>
      <c r="L55" s="55" t="s">
        <v>107</v>
      </c>
      <c r="M55" s="55"/>
      <c r="N55" s="55" t="s">
        <v>108</v>
      </c>
      <c r="O55" s="55" t="s">
        <v>109</v>
      </c>
      <c r="P55" s="55" t="s">
        <v>110</v>
      </c>
      <c r="Q55" s="55" t="s">
        <v>111</v>
      </c>
      <c r="R55" s="55"/>
    </row>
    <row r="56" spans="1:18">
      <c r="A56" s="99"/>
      <c r="B56" s="99"/>
      <c r="C56" s="99"/>
      <c r="D56" s="55" t="s">
        <v>101</v>
      </c>
      <c r="E56" s="55" t="s">
        <v>102</v>
      </c>
      <c r="F56" s="55" t="s">
        <v>101</v>
      </c>
      <c r="G56" s="55" t="s">
        <v>102</v>
      </c>
      <c r="H56" s="55" t="s">
        <v>101</v>
      </c>
      <c r="I56" s="55" t="s">
        <v>102</v>
      </c>
      <c r="J56" s="55" t="s">
        <v>101</v>
      </c>
      <c r="K56" s="55" t="s">
        <v>102</v>
      </c>
      <c r="L56" s="55" t="s">
        <v>101</v>
      </c>
      <c r="M56" s="55" t="s">
        <v>102</v>
      </c>
      <c r="N56" s="55"/>
      <c r="O56" s="55"/>
      <c r="P56" s="55"/>
      <c r="Q56" s="55"/>
      <c r="R56" s="55"/>
    </row>
    <row r="57" spans="1:18">
      <c r="A57" s="42">
        <v>1</v>
      </c>
      <c r="B57" s="44" t="s">
        <v>76</v>
      </c>
      <c r="C57" s="44" t="s">
        <v>74</v>
      </c>
      <c r="D57" s="41">
        <v>11893.22</v>
      </c>
      <c r="E57" s="41">
        <v>25.14</v>
      </c>
      <c r="F57" s="41">
        <v>7482.51</v>
      </c>
      <c r="G57" s="41">
        <v>37</v>
      </c>
      <c r="H57" s="41">
        <v>1018.4</v>
      </c>
      <c r="I57" s="41">
        <v>0</v>
      </c>
      <c r="J57" s="41">
        <v>1060.25</v>
      </c>
      <c r="K57" s="41">
        <v>0</v>
      </c>
      <c r="L57" s="41">
        <v>5403.86</v>
      </c>
      <c r="M57" s="41">
        <v>37</v>
      </c>
      <c r="N57" s="41">
        <v>707666</v>
      </c>
      <c r="O57" s="41">
        <v>6532171</v>
      </c>
      <c r="P57" s="41">
        <v>994691</v>
      </c>
      <c r="Q57" s="41">
        <v>820200</v>
      </c>
      <c r="R57" s="41"/>
    </row>
    <row r="58" spans="1:18">
      <c r="A58" s="42">
        <v>2</v>
      </c>
      <c r="B58" s="44" t="s">
        <v>84</v>
      </c>
      <c r="C58" s="44" t="s">
        <v>74</v>
      </c>
      <c r="D58" s="41">
        <v>6475.28</v>
      </c>
      <c r="E58" s="41">
        <v>12.01</v>
      </c>
      <c r="F58" s="41">
        <v>4352.8</v>
      </c>
      <c r="G58" s="41">
        <v>17</v>
      </c>
      <c r="H58" s="41">
        <v>690.7</v>
      </c>
      <c r="I58" s="41">
        <v>0</v>
      </c>
      <c r="J58" s="41">
        <v>190.3</v>
      </c>
      <c r="K58" s="41">
        <v>3</v>
      </c>
      <c r="L58" s="41">
        <v>3471.83</v>
      </c>
      <c r="M58" s="41">
        <v>13</v>
      </c>
      <c r="N58" s="41">
        <v>100497.75</v>
      </c>
      <c r="O58" s="41">
        <v>1310700.25</v>
      </c>
      <c r="P58" s="41">
        <v>600836.47</v>
      </c>
      <c r="Q58" s="41">
        <v>244274.48</v>
      </c>
      <c r="R58" s="41"/>
    </row>
    <row r="59" spans="1:18">
      <c r="A59" s="42">
        <v>3</v>
      </c>
      <c r="B59" s="44" t="s">
        <v>85</v>
      </c>
      <c r="C59" s="44" t="s">
        <v>74</v>
      </c>
      <c r="D59" s="41">
        <v>14919.18</v>
      </c>
      <c r="E59" s="41">
        <v>24.66</v>
      </c>
      <c r="F59" s="41">
        <v>10168.32</v>
      </c>
      <c r="G59" s="41">
        <v>37.5</v>
      </c>
      <c r="H59" s="41">
        <v>2211.3000000000002</v>
      </c>
      <c r="I59" s="41">
        <v>0</v>
      </c>
      <c r="J59" s="41">
        <v>723.58</v>
      </c>
      <c r="K59" s="41">
        <v>0</v>
      </c>
      <c r="L59" s="41">
        <v>7233.52</v>
      </c>
      <c r="M59" s="41">
        <v>37.5</v>
      </c>
      <c r="N59" s="41">
        <v>261498.6</v>
      </c>
      <c r="O59" s="41">
        <v>4398245.4000000004</v>
      </c>
      <c r="P59" s="41">
        <v>1187465</v>
      </c>
      <c r="Q59" s="41">
        <v>538134.22</v>
      </c>
      <c r="R59" s="41"/>
    </row>
    <row r="60" spans="1:18">
      <c r="A60" s="42">
        <v>4</v>
      </c>
      <c r="B60" s="44" t="s">
        <v>86</v>
      </c>
      <c r="C60" s="44" t="s">
        <v>74</v>
      </c>
      <c r="D60" s="41">
        <v>8816.58</v>
      </c>
      <c r="E60" s="41">
        <v>17.899999999999999</v>
      </c>
      <c r="F60" s="41">
        <v>7877.5</v>
      </c>
      <c r="G60" s="41">
        <v>26</v>
      </c>
      <c r="H60" s="41">
        <v>1604.95</v>
      </c>
      <c r="I60" s="41">
        <v>0</v>
      </c>
      <c r="J60" s="41">
        <v>1341.01</v>
      </c>
      <c r="K60" s="41">
        <v>0</v>
      </c>
      <c r="L60" s="41">
        <v>4931.5200000000004</v>
      </c>
      <c r="M60" s="41">
        <v>26</v>
      </c>
      <c r="N60" s="41"/>
      <c r="O60" s="41"/>
      <c r="P60" s="41"/>
      <c r="Q60" s="41"/>
      <c r="R60" s="41" t="s">
        <v>114</v>
      </c>
    </row>
    <row r="61" spans="1:18" s="69" customFormat="1" ht="18" customHeight="1">
      <c r="A61" s="66">
        <v>5</v>
      </c>
      <c r="B61" s="67" t="s">
        <v>87</v>
      </c>
      <c r="C61" s="67" t="s">
        <v>88</v>
      </c>
      <c r="D61" s="73">
        <v>3392.78</v>
      </c>
      <c r="E61" s="73">
        <v>5.87</v>
      </c>
      <c r="F61" s="73">
        <v>1703.06</v>
      </c>
      <c r="G61" s="73">
        <v>8</v>
      </c>
      <c r="H61" s="73">
        <v>1703.06</v>
      </c>
      <c r="I61" s="73">
        <v>8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73">
        <v>107229</v>
      </c>
      <c r="P61" s="73"/>
      <c r="Q61" s="73"/>
      <c r="R61" s="68" t="s">
        <v>118</v>
      </c>
    </row>
    <row r="62" spans="1:18">
      <c r="A62" s="42">
        <v>6</v>
      </c>
      <c r="B62" s="44" t="s">
        <v>92</v>
      </c>
      <c r="C62" s="44" t="s">
        <v>90</v>
      </c>
      <c r="D62" s="41">
        <v>3350.27</v>
      </c>
      <c r="E62" s="41">
        <v>5.27</v>
      </c>
      <c r="F62" s="41">
        <v>1325.81</v>
      </c>
      <c r="G62" s="41">
        <v>5.57</v>
      </c>
      <c r="H62" s="41">
        <v>57.95</v>
      </c>
      <c r="I62" s="41">
        <v>0</v>
      </c>
      <c r="J62" s="41">
        <v>0</v>
      </c>
      <c r="K62" s="41">
        <v>0</v>
      </c>
      <c r="L62" s="41">
        <v>1267.8599999999999</v>
      </c>
      <c r="M62" s="41">
        <v>5.75</v>
      </c>
      <c r="N62" s="41">
        <v>103712</v>
      </c>
      <c r="O62" s="41">
        <v>836484</v>
      </c>
      <c r="P62" s="41">
        <v>235614</v>
      </c>
      <c r="Q62" s="41">
        <v>144668</v>
      </c>
      <c r="R62" s="41"/>
    </row>
    <row r="63" spans="1:18">
      <c r="A63" s="42">
        <v>7</v>
      </c>
      <c r="B63" s="44" t="s">
        <v>94</v>
      </c>
      <c r="C63" s="44" t="s">
        <v>74</v>
      </c>
      <c r="D63" s="41">
        <v>23697.439999999999</v>
      </c>
      <c r="E63" s="41">
        <v>36.19</v>
      </c>
      <c r="F63" s="41">
        <v>15078.6</v>
      </c>
      <c r="G63" s="41">
        <v>60</v>
      </c>
      <c r="H63" s="41">
        <v>1174</v>
      </c>
      <c r="I63" s="41">
        <v>0</v>
      </c>
      <c r="J63" s="41">
        <v>1034.5999999999999</v>
      </c>
      <c r="K63" s="41">
        <v>0</v>
      </c>
      <c r="L63" s="41">
        <v>12869.7</v>
      </c>
      <c r="M63" s="41">
        <v>60</v>
      </c>
      <c r="N63" s="41">
        <v>530676.15</v>
      </c>
      <c r="O63" s="41">
        <v>5601111.8499999996</v>
      </c>
      <c r="P63" s="41">
        <v>1919622.17</v>
      </c>
      <c r="Q63" s="41">
        <v>985843.32</v>
      </c>
      <c r="R63" s="41"/>
    </row>
    <row r="64" spans="1:18">
      <c r="A64" s="50"/>
      <c r="B64" s="41" t="s">
        <v>98</v>
      </c>
      <c r="C64" s="41"/>
      <c r="D64" s="43">
        <f t="shared" ref="D64:Q64" si="16">SUM(D57:D63)</f>
        <v>72544.75</v>
      </c>
      <c r="E64" s="43">
        <f t="shared" si="16"/>
        <v>127.04</v>
      </c>
      <c r="F64" s="43">
        <f t="shared" si="16"/>
        <v>47988.6</v>
      </c>
      <c r="G64" s="43">
        <f t="shared" si="16"/>
        <v>191.07</v>
      </c>
      <c r="H64" s="43">
        <f t="shared" si="16"/>
        <v>8460.36</v>
      </c>
      <c r="I64" s="43">
        <f t="shared" si="16"/>
        <v>8</v>
      </c>
      <c r="J64" s="43">
        <f t="shared" si="16"/>
        <v>4349.74</v>
      </c>
      <c r="K64" s="43">
        <f t="shared" si="16"/>
        <v>3</v>
      </c>
      <c r="L64" s="43">
        <f t="shared" si="16"/>
        <v>35178.29</v>
      </c>
      <c r="M64" s="43">
        <f t="shared" si="16"/>
        <v>179.25</v>
      </c>
      <c r="N64" s="43">
        <f t="shared" si="16"/>
        <v>1704050.5</v>
      </c>
      <c r="O64" s="43">
        <f t="shared" si="16"/>
        <v>18785941.5</v>
      </c>
      <c r="P64" s="43">
        <f t="shared" si="16"/>
        <v>4938228.6399999997</v>
      </c>
      <c r="Q64" s="43">
        <f t="shared" si="16"/>
        <v>2733120.02</v>
      </c>
      <c r="R64" s="41"/>
    </row>
    <row r="65" spans="1:18">
      <c r="A65" s="51"/>
      <c r="B65" s="52"/>
      <c r="C65" s="52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2"/>
    </row>
    <row r="66" spans="1:18">
      <c r="A66" s="51"/>
      <c r="B66" s="52"/>
      <c r="C66" s="52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2"/>
    </row>
    <row r="67" spans="1:18">
      <c r="A67" s="51"/>
      <c r="B67" s="52"/>
      <c r="C67" s="52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2"/>
    </row>
    <row r="68" spans="1:18">
      <c r="A68" s="51"/>
      <c r="B68" s="52"/>
      <c r="C68" s="52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2"/>
    </row>
    <row r="69" spans="1:18">
      <c r="A69" s="51"/>
      <c r="B69" s="52"/>
      <c r="C69" s="52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2"/>
    </row>
    <row r="70" spans="1:18" s="58" customFormat="1" ht="21.5">
      <c r="A70" s="95" t="s">
        <v>127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</row>
    <row r="71" spans="1:18" ht="21.5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</row>
    <row r="72" spans="1:18" s="58" customFormat="1" ht="11.5">
      <c r="A72" s="99" t="s">
        <v>99</v>
      </c>
      <c r="B72" s="99" t="s">
        <v>100</v>
      </c>
      <c r="C72" s="99" t="s">
        <v>72</v>
      </c>
      <c r="D72" s="55" t="s">
        <v>103</v>
      </c>
      <c r="E72" s="55"/>
      <c r="F72" s="55" t="s">
        <v>104</v>
      </c>
      <c r="G72" s="55"/>
      <c r="H72" s="55" t="s">
        <v>105</v>
      </c>
      <c r="I72" s="55"/>
      <c r="J72" s="55" t="s">
        <v>106</v>
      </c>
      <c r="K72" s="55"/>
      <c r="L72" s="55" t="s">
        <v>107</v>
      </c>
      <c r="M72" s="55"/>
      <c r="N72" s="55" t="s">
        <v>108</v>
      </c>
      <c r="O72" s="55" t="s">
        <v>109</v>
      </c>
      <c r="P72" s="55" t="s">
        <v>110</v>
      </c>
      <c r="Q72" s="55" t="s">
        <v>111</v>
      </c>
    </row>
    <row r="73" spans="1:18" s="58" customFormat="1" ht="11.5">
      <c r="A73" s="99"/>
      <c r="B73" s="99"/>
      <c r="C73" s="99"/>
      <c r="D73" s="55" t="s">
        <v>101</v>
      </c>
      <c r="E73" s="55" t="s">
        <v>102</v>
      </c>
      <c r="F73" s="55" t="s">
        <v>101</v>
      </c>
      <c r="G73" s="55" t="s">
        <v>102</v>
      </c>
      <c r="H73" s="55" t="s">
        <v>101</v>
      </c>
      <c r="I73" s="55" t="s">
        <v>102</v>
      </c>
      <c r="J73" s="55" t="s">
        <v>101</v>
      </c>
      <c r="K73" s="55" t="s">
        <v>102</v>
      </c>
      <c r="L73" s="55" t="s">
        <v>101</v>
      </c>
      <c r="M73" s="55" t="s">
        <v>102</v>
      </c>
      <c r="N73" s="55"/>
      <c r="O73" s="55"/>
      <c r="P73" s="55"/>
      <c r="Q73" s="55"/>
    </row>
    <row r="74" spans="1:18" ht="20">
      <c r="A74" s="42">
        <v>1</v>
      </c>
      <c r="B74" s="32" t="s">
        <v>76</v>
      </c>
      <c r="C74" s="49" t="s">
        <v>74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</row>
    <row r="75" spans="1:18" ht="20">
      <c r="A75" s="42">
        <v>2</v>
      </c>
      <c r="B75" s="32" t="s">
        <v>77</v>
      </c>
      <c r="C75" s="49" t="s">
        <v>74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</row>
    <row r="76" spans="1:18" ht="20">
      <c r="A76" s="42">
        <v>3</v>
      </c>
      <c r="B76" s="32" t="s">
        <v>78</v>
      </c>
      <c r="C76" s="49" t="s">
        <v>74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</row>
    <row r="77" spans="1:18" ht="20">
      <c r="A77" s="42">
        <v>4</v>
      </c>
      <c r="B77" s="32" t="s">
        <v>79</v>
      </c>
      <c r="C77" s="49" t="s">
        <v>74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</row>
    <row r="78" spans="1:18" ht="20">
      <c r="A78" s="42">
        <v>5</v>
      </c>
      <c r="B78" s="32" t="s">
        <v>81</v>
      </c>
      <c r="C78" s="49" t="s">
        <v>74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</row>
    <row r="79" spans="1:18" ht="20">
      <c r="A79" s="42">
        <v>6</v>
      </c>
      <c r="B79" s="32" t="s">
        <v>82</v>
      </c>
      <c r="C79" s="49" t="s">
        <v>74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</row>
    <row r="80" spans="1:18" ht="20">
      <c r="A80" s="42">
        <v>7</v>
      </c>
      <c r="B80" s="32" t="s">
        <v>83</v>
      </c>
      <c r="C80" s="49" t="s">
        <v>74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</row>
    <row r="81" spans="1:17" ht="20">
      <c r="A81" s="42">
        <v>8</v>
      </c>
      <c r="B81" s="32" t="s">
        <v>84</v>
      </c>
      <c r="C81" s="49" t="s">
        <v>74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</row>
    <row r="82" spans="1:17" ht="20">
      <c r="A82" s="42">
        <v>9</v>
      </c>
      <c r="B82" s="32" t="s">
        <v>85</v>
      </c>
      <c r="C82" s="49" t="s">
        <v>74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</row>
    <row r="83" spans="1:17" ht="20">
      <c r="A83" s="42">
        <v>10</v>
      </c>
      <c r="B83" s="32" t="s">
        <v>86</v>
      </c>
      <c r="C83" s="49" t="s">
        <v>74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  <c r="P83" s="41">
        <v>0</v>
      </c>
      <c r="Q83" s="41">
        <v>0</v>
      </c>
    </row>
    <row r="84" spans="1:17" ht="20">
      <c r="A84" s="42">
        <v>11</v>
      </c>
      <c r="B84" s="32" t="s">
        <v>87</v>
      </c>
      <c r="C84" s="49" t="s">
        <v>88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</row>
    <row r="85" spans="1:17" ht="20">
      <c r="A85" s="42">
        <v>12</v>
      </c>
      <c r="B85" s="32" t="s">
        <v>83</v>
      </c>
      <c r="C85" s="49" t="s">
        <v>80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</row>
    <row r="86" spans="1:17" ht="20">
      <c r="A86" s="42">
        <v>14</v>
      </c>
      <c r="B86" s="32" t="s">
        <v>91</v>
      </c>
      <c r="C86" s="49" t="s">
        <v>90</v>
      </c>
      <c r="D86" s="41">
        <v>0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0</v>
      </c>
      <c r="O86" s="41">
        <v>0</v>
      </c>
      <c r="P86" s="41">
        <v>0</v>
      </c>
      <c r="Q86" s="41">
        <v>0</v>
      </c>
    </row>
    <row r="87" spans="1:17" ht="20">
      <c r="A87" s="42">
        <v>15</v>
      </c>
      <c r="B87" s="32" t="s">
        <v>92</v>
      </c>
      <c r="C87" s="49" t="s">
        <v>90</v>
      </c>
      <c r="D87" s="41">
        <v>0</v>
      </c>
      <c r="E87" s="41">
        <v>0</v>
      </c>
      <c r="F87" s="41">
        <v>0</v>
      </c>
      <c r="G87" s="41">
        <v>0</v>
      </c>
      <c r="H87" s="41">
        <v>0</v>
      </c>
      <c r="I87" s="41">
        <v>0</v>
      </c>
      <c r="J87" s="41">
        <v>0</v>
      </c>
      <c r="K87" s="41">
        <v>0</v>
      </c>
      <c r="L87" s="41">
        <v>0</v>
      </c>
      <c r="M87" s="41">
        <v>0</v>
      </c>
      <c r="N87" s="41">
        <v>0</v>
      </c>
      <c r="O87" s="41">
        <v>0</v>
      </c>
      <c r="P87" s="41">
        <v>0</v>
      </c>
      <c r="Q87" s="41">
        <v>0</v>
      </c>
    </row>
    <row r="88" spans="1:17" ht="20">
      <c r="A88" s="42">
        <v>17</v>
      </c>
      <c r="B88" s="32" t="s">
        <v>94</v>
      </c>
      <c r="C88" s="49" t="s">
        <v>74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</row>
    <row r="89" spans="1:17">
      <c r="A89" s="48"/>
    </row>
    <row r="90" spans="1:17">
      <c r="A90" s="48"/>
    </row>
    <row r="91" spans="1:17">
      <c r="A91" s="48"/>
    </row>
    <row r="92" spans="1:17">
      <c r="A92" s="48"/>
    </row>
    <row r="93" spans="1:17">
      <c r="A93" s="48"/>
    </row>
    <row r="94" spans="1:17">
      <c r="A94" s="48"/>
    </row>
    <row r="95" spans="1:17">
      <c r="A95" s="48"/>
    </row>
    <row r="96" spans="1:17">
      <c r="A96" s="48"/>
    </row>
    <row r="97" spans="1:1">
      <c r="A97" s="48"/>
    </row>
    <row r="98" spans="1:1">
      <c r="A98" s="48"/>
    </row>
    <row r="99" spans="1:1">
      <c r="A99" s="48"/>
    </row>
    <row r="100" spans="1:1">
      <c r="A100" s="48"/>
    </row>
    <row r="101" spans="1:1">
      <c r="A101" s="48"/>
    </row>
    <row r="102" spans="1:1">
      <c r="A102" s="48"/>
    </row>
    <row r="103" spans="1:1">
      <c r="A103" s="48"/>
    </row>
    <row r="104" spans="1:1">
      <c r="A104" s="48"/>
    </row>
    <row r="105" spans="1:1">
      <c r="A105" s="48"/>
    </row>
  </sheetData>
  <mergeCells count="30">
    <mergeCell ref="A2:Q2"/>
    <mergeCell ref="A3:Q3"/>
    <mergeCell ref="A4:A5"/>
    <mergeCell ref="B4:B5"/>
    <mergeCell ref="C4:C5"/>
    <mergeCell ref="A71:Q71"/>
    <mergeCell ref="A72:A73"/>
    <mergeCell ref="B72:B73"/>
    <mergeCell ref="C72:C73"/>
    <mergeCell ref="A19:Q19"/>
    <mergeCell ref="A20:A21"/>
    <mergeCell ref="B20:B21"/>
    <mergeCell ref="C20:C21"/>
    <mergeCell ref="A33:Q33"/>
    <mergeCell ref="A34:A35"/>
    <mergeCell ref="B34:B35"/>
    <mergeCell ref="C34:C35"/>
    <mergeCell ref="N34:N35"/>
    <mergeCell ref="O34:O35"/>
    <mergeCell ref="P34:P35"/>
    <mergeCell ref="Q34:Q35"/>
    <mergeCell ref="A18:Q18"/>
    <mergeCell ref="A32:Q32"/>
    <mergeCell ref="A53:Q53"/>
    <mergeCell ref="A70:Q70"/>
    <mergeCell ref="R34:R35"/>
    <mergeCell ref="A54:Q54"/>
    <mergeCell ref="A55:A56"/>
    <mergeCell ref="B55:B56"/>
    <mergeCell ref="C55:C56"/>
  </mergeCells>
  <pageMargins left="0.7" right="0.2" top="1" bottom="0.5" header="0.3" footer="0.3"/>
  <pageSetup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SFM_Data</vt:lpstr>
      <vt:lpstr>075_076</vt:lpstr>
      <vt:lpstr>076_077</vt:lpstr>
      <vt:lpstr>077_078_Plan</vt:lpstr>
      <vt:lpstr> sankalan and lilam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2020-09-16T16:04:09Z</dcterms:modified>
</cp:coreProperties>
</file>